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56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<sst xmlns="http://schemas.openxmlformats.org/spreadsheetml/2006/main" count="286" uniqueCount="133">
  <si>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</si>
  <si>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</si>
  <si>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</si>
  <si>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</si>
  <si>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</si>
  <si>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</si>
  <si>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</si>
  <si>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</si>
  <si>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</si>
  <si>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</si>
  <si>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</si>
  <si>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</si>
  <si>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</si>
  <si>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</si>
  <si>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</si>
  <si>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</si>
  <si>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</si>
  <si>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</si>
  <si>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</si>
  <si>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</si>
  <si>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</si>
  <si>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</si>
  <si>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</si>
  <si>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</si>
  <si>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</si>
  <si>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</si>
  <si>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</si>
  <si>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</si>
  <si>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</si>
  <si>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</si>
  <si>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</si>
  <si>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</si>
  <si>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</si>
  <si>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</si>
  <si>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</si>
  <si>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</si>
  <si>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</si>
  <si>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</si>
  <si>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</si>
  <si>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</si>
  <si>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</si>
  <si>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</si>
  <si>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</si>
  <si>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số bài kt</t>
  </si>
  <si>
    <t>Đồng Nai</t>
  </si>
  <si>
    <t>Trang</t>
  </si>
  <si>
    <t>`</t>
  </si>
  <si>
    <t>BRVT</t>
  </si>
  <si>
    <t>-</t>
  </si>
  <si>
    <t>Bà Rịa</t>
  </si>
  <si>
    <t>TRƯỜNG TRUNG CẤP CHUYÊN NGHIỆP BÀ RỊA</t>
  </si>
  <si>
    <t>Đề Nghị Sinh viên hoàn thành học phí trước ngày 27/10 để được cập nhật điểm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</si>
  <si>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</si>
  <si>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t>Phạm Minh</t>
  </si>
  <si>
    <t>Phượng</t>
  </si>
  <si>
    <t>Thảo</t>
  </si>
  <si>
    <t>Nguyễn Thị Minh</t>
  </si>
  <si>
    <t>Nguyễn Thị</t>
  </si>
  <si>
    <t>Nguyễn Thị Mỹ</t>
  </si>
  <si>
    <t>BẢNG ĐIỂM LỚP ĐẠI HỌC LIÊN THÔNG TỪ TRUNG CẤP KHÓA 23</t>
  </si>
  <si>
    <t>LT-1176-K23</t>
  </si>
  <si>
    <t xml:space="preserve">Mai Thị </t>
  </si>
  <si>
    <t>Hà</t>
  </si>
  <si>
    <t>21/10/1973</t>
  </si>
  <si>
    <t>LT-1177-K23</t>
  </si>
  <si>
    <t xml:space="preserve">Nguyễn Thị Ánh </t>
  </si>
  <si>
    <t>Hằng</t>
  </si>
  <si>
    <t>18/11/1983</t>
  </si>
  <si>
    <t>LT-1178-K23</t>
  </si>
  <si>
    <t xml:space="preserve">Ngô Thị Mỹ </t>
  </si>
  <si>
    <t>Hạnh</t>
  </si>
  <si>
    <t>02/03/1982</t>
  </si>
  <si>
    <t>LT-1179-K23</t>
  </si>
  <si>
    <t>Hương</t>
  </si>
  <si>
    <t>28/11/1987</t>
  </si>
  <si>
    <t>LT-1180-K23</t>
  </si>
  <si>
    <t xml:space="preserve">Ngô Dư </t>
  </si>
  <si>
    <t>Huynh</t>
  </si>
  <si>
    <t>12/05/1985</t>
  </si>
  <si>
    <t>LT-1181-K23</t>
  </si>
  <si>
    <t xml:space="preserve">Huỳnh Thị </t>
  </si>
  <si>
    <t>Lan</t>
  </si>
  <si>
    <t>15/05/1988</t>
  </si>
  <si>
    <t>LT-1182-K23</t>
  </si>
  <si>
    <t xml:space="preserve">Đặng Thị Kim </t>
  </si>
  <si>
    <t>Loan</t>
  </si>
  <si>
    <t>07/07/1990</t>
  </si>
  <si>
    <t>Tây Ninh</t>
  </si>
  <si>
    <t>LT-1183-K23</t>
  </si>
  <si>
    <t>Hà Thi Thu</t>
  </si>
  <si>
    <t>Nguyệt</t>
  </si>
  <si>
    <t>06/03/1990</t>
  </si>
  <si>
    <t>Phú Thọ</t>
  </si>
  <si>
    <t>LT-1184-K23</t>
  </si>
  <si>
    <t>Nhựt</t>
  </si>
  <si>
    <t>12/12/1972</t>
  </si>
  <si>
    <t>Phước Tuy</t>
  </si>
  <si>
    <t>LT-1185-K23</t>
  </si>
  <si>
    <t>Nguyễn Thị Chi</t>
  </si>
  <si>
    <t>24/11/10982</t>
  </si>
  <si>
    <t>LT-1186-K23</t>
  </si>
  <si>
    <t xml:space="preserve">Nguyễn Thị Thu </t>
  </si>
  <si>
    <t>Thanh</t>
  </si>
  <si>
    <t>19/05/1993</t>
  </si>
  <si>
    <t>LT-1187-K23</t>
  </si>
  <si>
    <t xml:space="preserve">Trần Thị Xuân </t>
  </si>
  <si>
    <t>20/01/1984</t>
  </si>
  <si>
    <t>Long Đất</t>
  </si>
  <si>
    <t>LT-1188-K23</t>
  </si>
  <si>
    <t xml:space="preserve">Võ Thị Huyền </t>
  </si>
  <si>
    <t>11/11/1992</t>
  </si>
  <si>
    <t>LT-1189-K23</t>
  </si>
  <si>
    <t>Trúc</t>
  </si>
  <si>
    <t>Vương Thị Xuân</t>
  </si>
  <si>
    <t>Mai</t>
  </si>
  <si>
    <t>19/01/1979</t>
  </si>
  <si>
    <t xml:space="preserve">Võ Thị </t>
  </si>
  <si>
    <t>Ngọc</t>
  </si>
  <si>
    <t>01/10/1987</t>
  </si>
  <si>
    <t>Quảng Ngãi</t>
  </si>
  <si>
    <t>Võ Thị Thu</t>
  </si>
  <si>
    <t>19/04/1995</t>
  </si>
  <si>
    <t>Quyên</t>
  </si>
  <si>
    <t>05/03/1981</t>
  </si>
  <si>
    <t xml:space="preserve">Trương Thị Thảo </t>
  </si>
  <si>
    <t>10/08/1988</t>
  </si>
  <si>
    <t>Trần Văn</t>
  </si>
  <si>
    <t>Tuân</t>
  </si>
  <si>
    <t xml:space="preserve">ĐIỂM KT ĐỊNH KỲ BÀI  </t>
  </si>
  <si>
    <t>Phần mềm kế toán misa</t>
  </si>
  <si>
    <t>Thống kê kinh doanh</t>
  </si>
  <si>
    <t>Kế toán quản trị</t>
  </si>
  <si>
    <t>Kinh tế vi mô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</si>
</sst>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  <numFmt numFmtId="205" formatCode="[$-409]dddd\,\ mmmm\ d\,\ yyyy"/>
  </numFmts>
  <fonts count="10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8" fontId="95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95" fillId="0" borderId="10" xfId="0" applyNumberFormat="1" applyFont="1" applyBorder="1" applyAlignment="1">
      <alignment horizontal="left"/>
    </xf>
    <xf numFmtId="49" fontId="96" fillId="36" borderId="24" xfId="0" applyNumberFormat="1" applyFont="1" applyFill="1" applyBorder="1" applyAlignment="1" quotePrefix="1">
      <alignment horizontal="center" vertical="center" shrinkToFit="1"/>
    </xf>
    <xf numFmtId="0" fontId="97" fillId="36" borderId="24" xfId="0" applyFont="1" applyFill="1" applyBorder="1" applyAlignment="1">
      <alignment horizontal="center" vertical="center" shrinkToFit="1"/>
    </xf>
    <xf numFmtId="198" fontId="44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96" fillId="36" borderId="0" xfId="0" applyFont="1" applyFill="1" applyBorder="1" applyAlignment="1">
      <alignment horizontal="left" vertical="center" shrinkToFit="1"/>
    </xf>
    <xf numFmtId="0" fontId="98" fillId="36" borderId="0" xfId="0" applyFont="1" applyFill="1" applyBorder="1" applyAlignment="1">
      <alignment horizontal="left" vertical="center" shrinkToFit="1"/>
    </xf>
    <xf numFmtId="49" fontId="96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1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0" fontId="47" fillId="0" borderId="28" xfId="57" applyFont="1" applyFill="1" applyBorder="1" applyAlignment="1">
      <alignment horizontal="center" vertical="center" shrinkToFit="1"/>
      <protection/>
    </xf>
    <xf numFmtId="0" fontId="12" fillId="0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8" fillId="0" borderId="26" xfId="57" applyFont="1" applyFill="1" applyBorder="1" applyAlignment="1">
      <alignment horizontal="center" vertical="center" shrinkToFit="1"/>
      <protection/>
    </xf>
    <xf numFmtId="0" fontId="49" fillId="0" borderId="26" xfId="0" applyFont="1" applyFill="1" applyBorder="1" applyAlignment="1">
      <alignment vertical="center" shrinkToFit="1"/>
    </xf>
    <xf numFmtId="0" fontId="48" fillId="0" borderId="29" xfId="0" applyFont="1" applyFill="1" applyBorder="1" applyAlignment="1">
      <alignment vertical="center"/>
    </xf>
    <xf numFmtId="14" fontId="49" fillId="0" borderId="28" xfId="0" applyNumberFormat="1" applyFont="1" applyFill="1" applyBorder="1" applyAlignment="1" quotePrefix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99" fillId="0" borderId="28" xfId="57" applyFont="1" applyFill="1" applyBorder="1" applyAlignment="1">
      <alignment horizontal="center" vertical="center" wrapText="1"/>
      <protection/>
    </xf>
    <xf numFmtId="0" fontId="100" fillId="0" borderId="24" xfId="0" applyFont="1" applyBorder="1" applyAlignment="1">
      <alignment horizontal="center" shrinkToFit="1"/>
    </xf>
    <xf numFmtId="0" fontId="96" fillId="0" borderId="24" xfId="0" applyFont="1" applyBorder="1" applyAlignment="1">
      <alignment horizontal="center"/>
    </xf>
    <xf numFmtId="0" fontId="101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50" fillId="0" borderId="3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/>
    </xf>
    <xf numFmtId="0" fontId="49" fillId="0" borderId="28" xfId="57" applyFont="1" applyFill="1" applyBorder="1" applyAlignment="1">
      <alignment horizontal="center" vertical="center" wrapText="1"/>
      <protection/>
    </xf>
    <xf numFmtId="0" fontId="49" fillId="0" borderId="17" xfId="57" applyFont="1" applyFill="1" applyBorder="1" applyAlignment="1">
      <alignment horizontal="center" vertical="center" wrapText="1"/>
      <protection/>
    </xf>
    <xf numFmtId="0" fontId="102" fillId="0" borderId="2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91540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343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8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showGridLines="0" tabSelected="1" zoomScale="70" zoomScaleNormal="70" zoomScalePageLayoutView="0" workbookViewId="0" topLeftCell="A1">
      <selection activeCell="O42" sqref="O42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10.1406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69" t="s">
        <v>0</v>
      </c>
      <c r="B1" s="169"/>
      <c r="C1" s="169"/>
      <c r="D1" s="169"/>
    </row>
    <row r="2" spans="1:13" ht="18.75">
      <c r="A2" s="169" t="s">
        <v>1</v>
      </c>
      <c r="B2" s="169"/>
      <c r="C2" s="169"/>
      <c r="D2" s="169"/>
      <c r="G2" s="170" t="s">
        <v>50</v>
      </c>
      <c r="H2" s="170"/>
      <c r="I2" s="170"/>
      <c r="J2" s="170"/>
      <c r="K2" s="170"/>
      <c r="L2" s="170"/>
      <c r="M2" s="170"/>
    </row>
    <row r="3" ht="12.75"/>
    <row r="4" ht="12.75"/>
    <row r="5" spans="1:13" ht="33">
      <c r="A5" s="182" t="s">
        <v>59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18.75">
      <c r="A6" s="1"/>
      <c r="B6" s="1"/>
      <c r="C6" s="1"/>
      <c r="D6" s="5" t="s">
        <v>52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71" t="str">
        <f>VLOOKUP($F$13,$C$49:$E$56,1,0)</f>
        <v>Phần mềm kế toán misa</v>
      </c>
      <c r="E9" s="171"/>
      <c r="G9" s="74" t="s">
        <v>15</v>
      </c>
      <c r="H9" s="172" t="str">
        <f>VLOOKUP($F$13,$C$49:$E$56,2,0)</f>
        <v>-</v>
      </c>
      <c r="I9" s="173"/>
      <c r="J9" s="173"/>
      <c r="K9" s="173"/>
      <c r="L9" s="173"/>
      <c r="M9" s="174"/>
    </row>
    <row r="10" spans="1:14" ht="15.75">
      <c r="A10" s="37"/>
      <c r="B10" s="8"/>
      <c r="C10" s="74" t="s">
        <v>16</v>
      </c>
      <c r="D10" s="175" t="str">
        <f>VLOOKUP($F$13,$C$49:$E$56,3,0)</f>
        <v>-</v>
      </c>
      <c r="E10" s="175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83" t="s">
        <v>19</v>
      </c>
      <c r="E11" s="183"/>
      <c r="F11" s="12">
        <f ca="1">TODAY()</f>
        <v>43682</v>
      </c>
      <c r="G11" s="13"/>
      <c r="H11" s="184" t="s">
        <v>20</v>
      </c>
      <c r="I11" s="184"/>
      <c r="J11" s="184"/>
      <c r="K11" s="185"/>
      <c r="L11" s="166" t="str">
        <f>VLOOKUP($F$13,$C$48:$G$56,5,0)</f>
        <v>-</v>
      </c>
      <c r="M11" s="167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129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60</v>
      </c>
      <c r="G16" s="24"/>
      <c r="H16" s="176" t="s">
        <v>21</v>
      </c>
      <c r="I16" s="176"/>
      <c r="J16" s="176"/>
      <c r="K16" s="177"/>
      <c r="L16" s="25">
        <f>COUNTA(A70:A90)</f>
        <v>20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55" t="s">
        <v>22</v>
      </c>
      <c r="E24" s="155"/>
      <c r="F24" s="68" t="str">
        <f>C62&amp;" "&amp;D62</f>
        <v>Mai Thị  Hà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55" t="s">
        <v>23</v>
      </c>
      <c r="E26" s="156"/>
      <c r="F26" s="31" t="str">
        <f>E62</f>
        <v>21/10/1973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54"/>
      <c r="E27" s="154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55" t="s">
        <v>24</v>
      </c>
      <c r="E28" s="156"/>
      <c r="F28" s="125" t="str">
        <f>F62</f>
        <v>BRVT</v>
      </c>
      <c r="G28" s="126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68" t="s">
        <v>33</v>
      </c>
      <c r="E30" s="168"/>
      <c r="F30" s="168"/>
      <c r="G30" s="168"/>
      <c r="H30" s="168"/>
      <c r="I30" s="168"/>
      <c r="J30" s="168"/>
      <c r="K30" s="168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/>
      <c r="F32" s="107"/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36</v>
      </c>
      <c r="F33" s="107">
        <f>IF($I$58=2,AVERAGE($H$62:$I$62),H62)</f>
        <v>9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128</v>
      </c>
      <c r="F34" s="107">
        <f>J62</f>
        <v>8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/>
      <c r="F35" s="107"/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37</v>
      </c>
      <c r="F36" s="107">
        <f>L62</f>
        <v>8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/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38</v>
      </c>
      <c r="F38" s="111">
        <f>N62</f>
        <v>8.2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46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129</v>
      </c>
      <c r="D49" s="55" t="s">
        <v>48</v>
      </c>
      <c r="E49" s="121" t="s">
        <v>48</v>
      </c>
      <c r="F49" s="55" t="s">
        <v>48</v>
      </c>
      <c r="G49" s="56" t="s">
        <v>48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130</v>
      </c>
      <c r="D50" s="55" t="s">
        <v>48</v>
      </c>
      <c r="E50" s="121" t="s">
        <v>48</v>
      </c>
      <c r="F50" s="55" t="s">
        <v>48</v>
      </c>
      <c r="G50" s="56" t="s">
        <v>48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131</v>
      </c>
      <c r="D51" s="55" t="s">
        <v>48</v>
      </c>
      <c r="E51" s="121" t="s">
        <v>48</v>
      </c>
      <c r="F51" s="55" t="s">
        <v>48</v>
      </c>
      <c r="G51" s="56" t="s">
        <v>48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132</v>
      </c>
      <c r="D52" s="55" t="s">
        <v>48</v>
      </c>
      <c r="E52" s="121" t="s">
        <v>48</v>
      </c>
      <c r="F52" s="55" t="s">
        <v>48</v>
      </c>
      <c r="G52" s="56" t="s">
        <v>48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55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55"/>
      <c r="F54" s="55"/>
      <c r="G54" s="56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43</v>
      </c>
      <c r="I58" s="36"/>
      <c r="J58" s="84" t="s">
        <v>43</v>
      </c>
      <c r="K58" s="36"/>
      <c r="L58" s="20"/>
      <c r="M58" s="20"/>
    </row>
    <row r="59" spans="1:15" ht="73.5" customHeight="1" hidden="1">
      <c r="A59" s="20"/>
      <c r="B59" s="148" t="s">
        <v>41</v>
      </c>
      <c r="C59" s="159" t="s">
        <v>3</v>
      </c>
      <c r="D59" s="160"/>
      <c r="E59" s="165" t="s">
        <v>4</v>
      </c>
      <c r="F59" s="165" t="s">
        <v>5</v>
      </c>
      <c r="G59" s="151" t="s">
        <v>6</v>
      </c>
      <c r="H59" s="151" t="s">
        <v>7</v>
      </c>
      <c r="I59" s="151"/>
      <c r="J59" s="151" t="s">
        <v>8</v>
      </c>
      <c r="K59" s="151"/>
      <c r="L59" s="152" t="s">
        <v>9</v>
      </c>
      <c r="M59" s="153"/>
      <c r="N59" s="148" t="s">
        <v>10</v>
      </c>
      <c r="O59" s="148" t="s">
        <v>11</v>
      </c>
    </row>
    <row r="60" spans="1:15" ht="15.75" hidden="1">
      <c r="A60" s="20"/>
      <c r="B60" s="157"/>
      <c r="C60" s="161"/>
      <c r="D60" s="162"/>
      <c r="E60" s="157"/>
      <c r="F60" s="157"/>
      <c r="G60" s="151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39</v>
      </c>
      <c r="M60" s="4" t="s">
        <v>40</v>
      </c>
      <c r="N60" s="149"/>
      <c r="O60" s="149"/>
    </row>
    <row r="61" spans="1:15" ht="15.75" hidden="1">
      <c r="A61" s="20"/>
      <c r="B61" s="158"/>
      <c r="C61" s="163"/>
      <c r="D61" s="164"/>
      <c r="E61" s="158"/>
      <c r="F61" s="158"/>
      <c r="G61" s="4"/>
      <c r="H61" s="3"/>
      <c r="I61" s="3"/>
      <c r="J61" s="3"/>
      <c r="K61" s="3"/>
      <c r="L61" s="4"/>
      <c r="M61" s="4"/>
      <c r="N61" s="150"/>
      <c r="O61" s="150"/>
    </row>
    <row r="62" spans="1:15" ht="26.25" customHeight="1" hidden="1">
      <c r="A62" s="20"/>
      <c r="B62" s="82" t="str">
        <f>VLOOKUP($F$16,$B$70:$F$90,1,0)</f>
        <v>LT-1176-K23</v>
      </c>
      <c r="C62" s="82" t="str">
        <f>VLOOKUP($F$16,$B$70:$F$90,2,0)</f>
        <v>Mai Thị </v>
      </c>
      <c r="D62" s="82" t="str">
        <f>VLOOKUP($F$16,$B$70:$F$90,3,0)</f>
        <v>Hà</v>
      </c>
      <c r="E62" s="82" t="str">
        <f>VLOOKUP($F$16,$B$70:$F$90,4,0)</f>
        <v>21/10/1973</v>
      </c>
      <c r="F62" s="82" t="str">
        <f>VLOOKUP($F$16,$B$70:$F$90,5,0)</f>
        <v>BRVT</v>
      </c>
      <c r="G62" s="82">
        <f>VLOOKUP($F$16,IF($F$13=$C$49,$B$70:$O$90,IF($F$13=$C$50,$B$98:$O$119,IF($F$13=$C$51,$B$125:$O$145,IF($F$13=$C$52,$B$153:$O$173,IF($F$13=$C$53,$B$180:$O$200,IF($F$13=$C$54,$B$209:$O$229,IF($F$13=$C$55,$B$238:$O$257,#REF!))))))),6,0)</f>
        <v>0</v>
      </c>
      <c r="H62" s="82">
        <f>VLOOKUP($F$16,IF($F$13=$C$49,$B$70:$O$90,IF($F$13=$C$50,$B$98:$O$119,IF($F$13=$C$51,$B$125:$O$145,IF($F$13=$C$52,$B$153:$O$173,IF($F$13=$C$53,$B$180:$O$200,IF($F$13=$C$54,$B$209:$O$229,IF($F$13=$C$55,$B$238:$O$257,#REF!))))))),7,0)</f>
        <v>9</v>
      </c>
      <c r="I62" s="82">
        <f>VLOOKUP($F$16,IF($F$13=$C$49,$B$70:$O$90,IF($F$13=$C$50,$B$98:$O$119,IF($F$13=$C$51,$B$125:$O$145,IF($F$13=$C$52,$B$153:$O$173,IF($F$13=$C$53,$B$180:$O$200,IF($F$13=$C$54,$B$209:$O$229,IF($F$13=$C$55,$B$238:$O$257,#REF!))))))),8,0)</f>
        <v>0</v>
      </c>
      <c r="J62" s="82">
        <f>VLOOKUP($F$16,IF($F$13=$C$49,$B$70:$O$90,IF($F$13=$C$50,$B$98:$O$119,IF($F$13=$C$51,$B$125:$O$145,IF($F$13=$C$52,$B$153:$O$173,IF($F$13=$C$53,$B$180:$O$200,IF($F$13=$C$54,$B$209:$O$229,IF($F$13=$C$55,$B$238:$O$257,#REF!))))))),9,0)</f>
        <v>8</v>
      </c>
      <c r="K62" s="82">
        <f>VLOOKUP($F$16,IF($F$13=$C$49,$B$70:$O$90,IF($F$13=$C$50,$B$98:$O$119,IF($F$13=$C$51,$B$125:$O$145,IF($F$13=$C$52,$B$153:$O$173,IF($F$13=$C$53,$B$180:$O$200,IF($F$13=$C$54,$B$209:$O$229,IF($F$13=$C$55,$B$238:$O$257,#REF!))))))),10,0)</f>
        <v>0</v>
      </c>
      <c r="L62" s="82">
        <f>VLOOKUP($F$16,IF($F$13=$C$49,$B$70:$O$90,IF($F$13=$C$50,$B$98:$O$119,IF($F$13=$C$51,$B$125:$O$145,IF($F$13=$C$52,$B$153:$O$173,IF($F$13=$C$53,$B$180:$O$200,IF($F$13=$C$54,$B$209:$O$229,IF($F$13=$C$55,$B$238:$O$257,#REF!))))))),11,0)</f>
        <v>8</v>
      </c>
      <c r="M62" s="82">
        <f>VLOOKUP($F$16,IF($F$13=$C$49,$B$70:$O$90,IF($F$13=$C$50,$B$98:$O$119,IF($F$13=$C$51,$B$125:$O$145,IF($F$13=$C$52,$B$153:$O$173,IF($F$13=$C$53,$B$180:$O$200,IF($F$13=$C$54,$B$209:$O$229,IF($F$13=$C$55,$B$238:$O$257,#REF!))))))),12,0)</f>
        <v>0</v>
      </c>
      <c r="N62" s="82">
        <f>VLOOKUP($F$16,IF($F$13=$C$49,$B$70:$O$90,IF($F$13=$C$50,$B$98:$O$119,IF($F$13=$C$51,$B$125:$O$145,IF($F$13=$C$52,$B$153:$O$173,IF($F$13=$C$53,$B$180:$O$200,IF($F$13=$C$54,$B$209:$O$229,IF($F$13=$C$55,$B$238:$O$257,#REF!))))))),13,0)</f>
        <v>8.2</v>
      </c>
      <c r="O62" s="82">
        <f>VLOOKUP($F$16,IF($F$13=$C$49,$B$70:$O$90,IF($F$13=$C$50,$B$98:$O$119,IF($F$13=$C$51,$B$125:$O$145,IF($F$13=$C$52,$B$153:$O$173,IF($F$13=$C$53,$B$180:$O$200,IF($F$13=$C$54,$B$209:$O$229,IF($F$13=$C$55,$B$238:$O$257,#REF!))))))),14,0)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Phần mềm kế toán misa</v>
      </c>
    </row>
    <row r="67" spans="1:16" ht="63.75" customHeight="1" hidden="1">
      <c r="A67" s="165" t="s">
        <v>2</v>
      </c>
      <c r="B67" s="148" t="s">
        <v>41</v>
      </c>
      <c r="C67" s="159" t="s">
        <v>3</v>
      </c>
      <c r="D67" s="160"/>
      <c r="E67" s="165" t="s">
        <v>4</v>
      </c>
      <c r="F67" s="165" t="s">
        <v>5</v>
      </c>
      <c r="G67" s="151" t="s">
        <v>6</v>
      </c>
      <c r="H67" s="151" t="s">
        <v>7</v>
      </c>
      <c r="I67" s="151"/>
      <c r="J67" s="151" t="s">
        <v>8</v>
      </c>
      <c r="K67" s="151"/>
      <c r="L67" s="152" t="s">
        <v>9</v>
      </c>
      <c r="M67" s="153"/>
      <c r="N67" s="148" t="s">
        <v>10</v>
      </c>
      <c r="O67" s="148" t="s">
        <v>11</v>
      </c>
      <c r="P67" s="124" t="s">
        <v>51</v>
      </c>
    </row>
    <row r="68" spans="1:15" ht="15.75" hidden="1">
      <c r="A68" s="157"/>
      <c r="B68" s="157"/>
      <c r="C68" s="161"/>
      <c r="D68" s="162"/>
      <c r="E68" s="157"/>
      <c r="F68" s="157"/>
      <c r="G68" s="151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39</v>
      </c>
      <c r="M68" s="4" t="s">
        <v>40</v>
      </c>
      <c r="N68" s="149"/>
      <c r="O68" s="149"/>
    </row>
    <row r="69" spans="1:15" ht="15.75" hidden="1">
      <c r="A69" s="158"/>
      <c r="B69" s="158"/>
      <c r="C69" s="163"/>
      <c r="D69" s="164"/>
      <c r="E69" s="158"/>
      <c r="F69" s="158"/>
      <c r="G69" s="105"/>
      <c r="H69" s="178"/>
      <c r="I69" s="179"/>
      <c r="J69" s="178"/>
      <c r="K69" s="179"/>
      <c r="L69" s="180"/>
      <c r="M69" s="181"/>
      <c r="N69" s="150"/>
      <c r="O69" s="150"/>
    </row>
    <row r="70" spans="1:17" ht="16.5" hidden="1">
      <c r="A70" s="2">
        <v>1</v>
      </c>
      <c r="B70" s="132" t="s">
        <v>60</v>
      </c>
      <c r="C70" s="133" t="s">
        <v>61</v>
      </c>
      <c r="D70" s="134" t="s">
        <v>62</v>
      </c>
      <c r="E70" s="135" t="s">
        <v>63</v>
      </c>
      <c r="F70" s="136" t="s">
        <v>47</v>
      </c>
      <c r="G70" s="137"/>
      <c r="H70" s="145">
        <v>9</v>
      </c>
      <c r="I70" s="146"/>
      <c r="J70" s="147">
        <v>8</v>
      </c>
      <c r="K70" s="147"/>
      <c r="L70" s="144">
        <v>8</v>
      </c>
      <c r="M70" s="103"/>
      <c r="N70" s="109">
        <f>H70*0.2+J70*0.2+L70*0.6</f>
        <v>8.2</v>
      </c>
      <c r="O70" s="104">
        <f>IF(N70&lt;5,"Học lại","")</f>
      </c>
      <c r="P70" s="108"/>
      <c r="Q70" s="113"/>
    </row>
    <row r="71" spans="1:17" ht="16.5" hidden="1">
      <c r="A71" s="2">
        <v>2</v>
      </c>
      <c r="B71" s="132" t="s">
        <v>64</v>
      </c>
      <c r="C71" s="133" t="s">
        <v>65</v>
      </c>
      <c r="D71" s="134" t="s">
        <v>66</v>
      </c>
      <c r="E71" s="135" t="s">
        <v>67</v>
      </c>
      <c r="F71" s="136" t="s">
        <v>47</v>
      </c>
      <c r="G71" s="137"/>
      <c r="H71" s="145">
        <v>10</v>
      </c>
      <c r="I71" s="146"/>
      <c r="J71" s="147">
        <v>8</v>
      </c>
      <c r="K71" s="147"/>
      <c r="L71" s="144">
        <v>7</v>
      </c>
      <c r="M71" s="103"/>
      <c r="N71" s="109">
        <f aca="true" t="shared" si="0" ref="N71:N89">H71*0.2+J71*0.2+L71*0.6</f>
        <v>7.800000000000001</v>
      </c>
      <c r="O71" s="104">
        <f aca="true" t="shared" si="1" ref="O71:O89">IF(N71&lt;5,"Học lại","")</f>
      </c>
      <c r="Q71" s="113"/>
    </row>
    <row r="72" spans="1:17" ht="16.5" hidden="1">
      <c r="A72" s="2">
        <v>3</v>
      </c>
      <c r="B72" s="132" t="s">
        <v>68</v>
      </c>
      <c r="C72" s="133" t="s">
        <v>69</v>
      </c>
      <c r="D72" s="134" t="s">
        <v>70</v>
      </c>
      <c r="E72" s="135" t="s">
        <v>71</v>
      </c>
      <c r="F72" s="136" t="s">
        <v>47</v>
      </c>
      <c r="G72" s="137"/>
      <c r="H72" s="145">
        <v>10</v>
      </c>
      <c r="I72" s="146"/>
      <c r="J72" s="147">
        <v>9</v>
      </c>
      <c r="K72" s="147"/>
      <c r="L72" s="144">
        <v>6.5</v>
      </c>
      <c r="M72" s="103"/>
      <c r="N72" s="109">
        <f t="shared" si="0"/>
        <v>7.699999999999999</v>
      </c>
      <c r="O72" s="104">
        <f t="shared" si="1"/>
      </c>
      <c r="Q72" s="113"/>
    </row>
    <row r="73" spans="1:17" ht="16.5" hidden="1">
      <c r="A73" s="2">
        <v>4</v>
      </c>
      <c r="B73" s="132" t="s">
        <v>72</v>
      </c>
      <c r="C73" s="133" t="s">
        <v>57</v>
      </c>
      <c r="D73" s="134" t="s">
        <v>73</v>
      </c>
      <c r="E73" s="135" t="s">
        <v>74</v>
      </c>
      <c r="F73" s="136" t="s">
        <v>47</v>
      </c>
      <c r="G73" s="137"/>
      <c r="H73" s="145">
        <v>9</v>
      </c>
      <c r="I73" s="146"/>
      <c r="J73" s="147">
        <v>8</v>
      </c>
      <c r="K73" s="147"/>
      <c r="L73" s="144">
        <v>7.5</v>
      </c>
      <c r="M73" s="103"/>
      <c r="N73" s="109">
        <f t="shared" si="0"/>
        <v>7.9</v>
      </c>
      <c r="O73" s="104">
        <f t="shared" si="1"/>
      </c>
      <c r="Q73" s="113"/>
    </row>
    <row r="74" spans="1:17" ht="16.5" hidden="1">
      <c r="A74" s="2">
        <v>5</v>
      </c>
      <c r="B74" s="132" t="s">
        <v>75</v>
      </c>
      <c r="C74" s="133" t="s">
        <v>76</v>
      </c>
      <c r="D74" s="134" t="s">
        <v>77</v>
      </c>
      <c r="E74" s="135" t="s">
        <v>78</v>
      </c>
      <c r="F74" s="136" t="s">
        <v>47</v>
      </c>
      <c r="G74" s="137"/>
      <c r="H74" s="145">
        <v>7</v>
      </c>
      <c r="I74" s="146"/>
      <c r="J74" s="147">
        <v>7</v>
      </c>
      <c r="K74" s="147"/>
      <c r="L74" s="144">
        <v>8</v>
      </c>
      <c r="M74" s="103"/>
      <c r="N74" s="109">
        <f t="shared" si="0"/>
        <v>7.6</v>
      </c>
      <c r="O74" s="104">
        <f t="shared" si="1"/>
      </c>
      <c r="Q74" s="113"/>
    </row>
    <row r="75" spans="1:17" ht="16.5" hidden="1">
      <c r="A75" s="2">
        <v>6</v>
      </c>
      <c r="B75" s="132" t="s">
        <v>79</v>
      </c>
      <c r="C75" s="133" t="s">
        <v>80</v>
      </c>
      <c r="D75" s="134" t="s">
        <v>81</v>
      </c>
      <c r="E75" s="135" t="s">
        <v>82</v>
      </c>
      <c r="F75" s="136" t="s">
        <v>44</v>
      </c>
      <c r="G75" s="137"/>
      <c r="H75" s="145">
        <v>10</v>
      </c>
      <c r="I75" s="146"/>
      <c r="J75" s="147">
        <v>8</v>
      </c>
      <c r="K75" s="147"/>
      <c r="L75" s="144">
        <v>6</v>
      </c>
      <c r="M75" s="103"/>
      <c r="N75" s="109">
        <f t="shared" si="0"/>
        <v>7.199999999999999</v>
      </c>
      <c r="O75" s="104">
        <f t="shared" si="1"/>
      </c>
      <c r="Q75" s="113"/>
    </row>
    <row r="76" spans="1:17" ht="16.5" hidden="1">
      <c r="A76" s="2">
        <v>7</v>
      </c>
      <c r="B76" s="132" t="s">
        <v>83</v>
      </c>
      <c r="C76" s="133" t="s">
        <v>84</v>
      </c>
      <c r="D76" s="134" t="s">
        <v>85</v>
      </c>
      <c r="E76" s="135" t="s">
        <v>86</v>
      </c>
      <c r="F76" s="136" t="s">
        <v>87</v>
      </c>
      <c r="G76" s="137"/>
      <c r="H76" s="145">
        <v>10</v>
      </c>
      <c r="I76" s="146"/>
      <c r="J76" s="147">
        <v>8</v>
      </c>
      <c r="K76" s="147"/>
      <c r="L76" s="144">
        <v>8</v>
      </c>
      <c r="M76" s="103"/>
      <c r="N76" s="109">
        <f t="shared" si="0"/>
        <v>8.4</v>
      </c>
      <c r="O76" s="104">
        <f t="shared" si="1"/>
      </c>
      <c r="Q76" s="113"/>
    </row>
    <row r="77" spans="1:17" ht="16.5" hidden="1">
      <c r="A77" s="2">
        <v>8</v>
      </c>
      <c r="B77" s="132" t="s">
        <v>88</v>
      </c>
      <c r="C77" s="133" t="s">
        <v>89</v>
      </c>
      <c r="D77" s="134" t="s">
        <v>90</v>
      </c>
      <c r="E77" s="135" t="s">
        <v>91</v>
      </c>
      <c r="F77" s="136" t="s">
        <v>92</v>
      </c>
      <c r="G77" s="137"/>
      <c r="H77" s="145">
        <v>10</v>
      </c>
      <c r="I77" s="146"/>
      <c r="J77" s="147">
        <v>9</v>
      </c>
      <c r="K77" s="147"/>
      <c r="L77" s="144">
        <v>7.5</v>
      </c>
      <c r="M77" s="103"/>
      <c r="N77" s="109">
        <f t="shared" si="0"/>
        <v>8.3</v>
      </c>
      <c r="O77" s="104">
        <f t="shared" si="1"/>
      </c>
      <c r="Q77" s="113"/>
    </row>
    <row r="78" spans="1:17" ht="16.5" hidden="1">
      <c r="A78" s="2">
        <v>9</v>
      </c>
      <c r="B78" s="132" t="s">
        <v>93</v>
      </c>
      <c r="C78" s="133" t="s">
        <v>53</v>
      </c>
      <c r="D78" s="134" t="s">
        <v>94</v>
      </c>
      <c r="E78" s="135" t="s">
        <v>95</v>
      </c>
      <c r="F78" s="136" t="s">
        <v>96</v>
      </c>
      <c r="G78" s="137"/>
      <c r="H78" s="145">
        <v>10</v>
      </c>
      <c r="I78" s="146"/>
      <c r="J78" s="147">
        <v>8</v>
      </c>
      <c r="K78" s="147"/>
      <c r="L78" s="144">
        <v>8.5</v>
      </c>
      <c r="M78" s="103"/>
      <c r="N78" s="109">
        <f t="shared" si="0"/>
        <v>8.7</v>
      </c>
      <c r="O78" s="104">
        <f t="shared" si="1"/>
      </c>
      <c r="Q78" s="113"/>
    </row>
    <row r="79" spans="1:17" ht="16.5" hidden="1">
      <c r="A79" s="2">
        <v>10</v>
      </c>
      <c r="B79" s="132" t="s">
        <v>97</v>
      </c>
      <c r="C79" s="133" t="s">
        <v>98</v>
      </c>
      <c r="D79" s="134" t="s">
        <v>54</v>
      </c>
      <c r="E79" s="135" t="s">
        <v>99</v>
      </c>
      <c r="F79" s="136" t="s">
        <v>44</v>
      </c>
      <c r="G79" s="137"/>
      <c r="H79" s="145">
        <v>10</v>
      </c>
      <c r="I79" s="146"/>
      <c r="J79" s="147">
        <v>9</v>
      </c>
      <c r="K79" s="147"/>
      <c r="L79" s="144">
        <v>6.5</v>
      </c>
      <c r="M79" s="103"/>
      <c r="N79" s="109">
        <f t="shared" si="0"/>
        <v>7.699999999999999</v>
      </c>
      <c r="O79" s="104">
        <f t="shared" si="1"/>
      </c>
      <c r="Q79" s="113"/>
    </row>
    <row r="80" spans="1:17" ht="16.5" hidden="1">
      <c r="A80" s="2">
        <v>11</v>
      </c>
      <c r="B80" s="132" t="s">
        <v>100</v>
      </c>
      <c r="C80" s="133" t="s">
        <v>101</v>
      </c>
      <c r="D80" s="134" t="s">
        <v>102</v>
      </c>
      <c r="E80" s="135" t="s">
        <v>103</v>
      </c>
      <c r="F80" s="136" t="s">
        <v>47</v>
      </c>
      <c r="G80" s="137"/>
      <c r="H80" s="145">
        <v>9</v>
      </c>
      <c r="I80" s="146"/>
      <c r="J80" s="147">
        <v>8</v>
      </c>
      <c r="K80" s="147"/>
      <c r="L80" s="144">
        <v>6.5</v>
      </c>
      <c r="M80" s="103"/>
      <c r="N80" s="109">
        <f t="shared" si="0"/>
        <v>7.300000000000001</v>
      </c>
      <c r="O80" s="104">
        <f t="shared" si="1"/>
      </c>
      <c r="Q80" s="113"/>
    </row>
    <row r="81" spans="1:17" ht="16.5" hidden="1">
      <c r="A81" s="2">
        <v>12</v>
      </c>
      <c r="B81" s="132" t="s">
        <v>104</v>
      </c>
      <c r="C81" s="133" t="s">
        <v>105</v>
      </c>
      <c r="D81" s="134" t="s">
        <v>55</v>
      </c>
      <c r="E81" s="135" t="s">
        <v>106</v>
      </c>
      <c r="F81" s="136" t="s">
        <v>107</v>
      </c>
      <c r="G81" s="137"/>
      <c r="H81" s="145">
        <v>9</v>
      </c>
      <c r="I81" s="146"/>
      <c r="J81" s="147">
        <v>8</v>
      </c>
      <c r="K81" s="147"/>
      <c r="L81" s="144">
        <v>6</v>
      </c>
      <c r="M81" s="103"/>
      <c r="N81" s="109">
        <f t="shared" si="0"/>
        <v>7</v>
      </c>
      <c r="O81" s="104">
        <f t="shared" si="1"/>
      </c>
      <c r="Q81" s="113"/>
    </row>
    <row r="82" spans="1:17" ht="16.5" hidden="1">
      <c r="A82" s="2">
        <v>13</v>
      </c>
      <c r="B82" s="132" t="s">
        <v>108</v>
      </c>
      <c r="C82" s="133" t="s">
        <v>109</v>
      </c>
      <c r="D82" s="134" t="s">
        <v>45</v>
      </c>
      <c r="E82" s="135" t="s">
        <v>110</v>
      </c>
      <c r="F82" s="136" t="s">
        <v>47</v>
      </c>
      <c r="G82" s="137"/>
      <c r="H82" s="145">
        <v>10</v>
      </c>
      <c r="I82" s="146"/>
      <c r="J82" s="147">
        <v>8</v>
      </c>
      <c r="K82" s="147"/>
      <c r="L82" s="144">
        <v>7</v>
      </c>
      <c r="M82" s="103"/>
      <c r="N82" s="109">
        <f t="shared" si="0"/>
        <v>7.800000000000001</v>
      </c>
      <c r="O82" s="104">
        <f t="shared" si="1"/>
      </c>
      <c r="Q82" s="113"/>
    </row>
    <row r="83" spans="1:17" ht="16.5" hidden="1">
      <c r="A83" s="2">
        <v>14</v>
      </c>
      <c r="B83" s="132" t="s">
        <v>111</v>
      </c>
      <c r="C83" s="133" t="s">
        <v>58</v>
      </c>
      <c r="D83" s="134" t="s">
        <v>112</v>
      </c>
      <c r="E83" s="135">
        <v>30391</v>
      </c>
      <c r="F83" s="136" t="s">
        <v>44</v>
      </c>
      <c r="G83" s="137"/>
      <c r="H83" s="145">
        <v>9</v>
      </c>
      <c r="I83" s="146"/>
      <c r="J83" s="147">
        <v>8</v>
      </c>
      <c r="K83" s="147"/>
      <c r="L83" s="144">
        <v>8.5</v>
      </c>
      <c r="M83" s="103"/>
      <c r="N83" s="109">
        <f t="shared" si="0"/>
        <v>8.5</v>
      </c>
      <c r="O83" s="104">
        <f t="shared" si="1"/>
      </c>
      <c r="Q83" s="113"/>
    </row>
    <row r="84" spans="1:17" ht="16.5" hidden="1">
      <c r="A84" s="2">
        <v>15</v>
      </c>
      <c r="B84" s="132" t="str">
        <f>"LT-"&amp;"1190-K23"</f>
        <v>LT-1190-K23</v>
      </c>
      <c r="C84" s="133" t="s">
        <v>113</v>
      </c>
      <c r="D84" s="134" t="s">
        <v>114</v>
      </c>
      <c r="E84" s="135" t="s">
        <v>115</v>
      </c>
      <c r="F84" s="136" t="s">
        <v>49</v>
      </c>
      <c r="G84" s="137"/>
      <c r="H84" s="145">
        <v>10</v>
      </c>
      <c r="I84" s="146"/>
      <c r="J84" s="147">
        <v>9</v>
      </c>
      <c r="K84" s="147"/>
      <c r="L84" s="144">
        <v>4</v>
      </c>
      <c r="M84" s="103"/>
      <c r="N84" s="109">
        <f t="shared" si="0"/>
        <v>6.199999999999999</v>
      </c>
      <c r="O84" s="104">
        <f t="shared" si="1"/>
      </c>
      <c r="Q84" s="113"/>
    </row>
    <row r="85" spans="1:17" ht="16.5" hidden="1">
      <c r="A85" s="2">
        <v>16</v>
      </c>
      <c r="B85" s="132" t="str">
        <f>"LT-"&amp;"1191-K23"</f>
        <v>LT-1191-K23</v>
      </c>
      <c r="C85" s="133" t="s">
        <v>116</v>
      </c>
      <c r="D85" s="134" t="s">
        <v>117</v>
      </c>
      <c r="E85" s="135" t="s">
        <v>118</v>
      </c>
      <c r="F85" s="136" t="s">
        <v>119</v>
      </c>
      <c r="G85" s="137"/>
      <c r="H85" s="145">
        <v>8</v>
      </c>
      <c r="I85" s="146"/>
      <c r="J85" s="147">
        <v>7</v>
      </c>
      <c r="K85" s="147"/>
      <c r="L85" s="144">
        <v>3.5</v>
      </c>
      <c r="M85" s="103"/>
      <c r="N85" s="109">
        <f t="shared" si="0"/>
        <v>5.1</v>
      </c>
      <c r="O85" s="104">
        <f t="shared" si="1"/>
      </c>
      <c r="Q85" s="113"/>
    </row>
    <row r="86" spans="1:17" ht="16.5" hidden="1">
      <c r="A86" s="2">
        <v>17</v>
      </c>
      <c r="B86" s="132" t="str">
        <f>"LT-"&amp;"1192-K23"</f>
        <v>LT-1192-K23</v>
      </c>
      <c r="C86" s="133" t="s">
        <v>120</v>
      </c>
      <c r="D86" s="134" t="s">
        <v>66</v>
      </c>
      <c r="E86" s="135" t="s">
        <v>121</v>
      </c>
      <c r="F86" s="136" t="s">
        <v>47</v>
      </c>
      <c r="G86" s="137"/>
      <c r="H86" s="145">
        <v>8</v>
      </c>
      <c r="I86" s="146"/>
      <c r="J86" s="147">
        <v>8</v>
      </c>
      <c r="K86" s="147"/>
      <c r="L86" s="144">
        <v>5.5</v>
      </c>
      <c r="M86" s="103"/>
      <c r="N86" s="109">
        <f t="shared" si="0"/>
        <v>6.5</v>
      </c>
      <c r="O86" s="104">
        <f t="shared" si="1"/>
      </c>
      <c r="Q86" s="113"/>
    </row>
    <row r="87" spans="1:17" ht="16.5" hidden="1">
      <c r="A87" s="2">
        <v>18</v>
      </c>
      <c r="B87" s="132" t="str">
        <f>"LT-"&amp;"1193-K23"</f>
        <v>LT-1193-K23</v>
      </c>
      <c r="C87" s="133" t="s">
        <v>56</v>
      </c>
      <c r="D87" s="134" t="s">
        <v>122</v>
      </c>
      <c r="E87" s="135" t="s">
        <v>123</v>
      </c>
      <c r="F87" s="136" t="s">
        <v>44</v>
      </c>
      <c r="G87" s="137"/>
      <c r="H87" s="145">
        <v>8</v>
      </c>
      <c r="I87" s="146"/>
      <c r="J87" s="147">
        <v>8</v>
      </c>
      <c r="K87" s="147"/>
      <c r="L87" s="144">
        <v>4</v>
      </c>
      <c r="M87" s="103"/>
      <c r="N87" s="109">
        <f t="shared" si="0"/>
        <v>5.6</v>
      </c>
      <c r="O87" s="104">
        <f t="shared" si="1"/>
      </c>
      <c r="Q87" s="113"/>
    </row>
    <row r="88" spans="1:17" ht="16.5" hidden="1">
      <c r="A88" s="2">
        <v>19</v>
      </c>
      <c r="B88" s="132" t="str">
        <f>"LT-"&amp;"1194-K23"</f>
        <v>LT-1194-K23</v>
      </c>
      <c r="C88" s="133" t="s">
        <v>124</v>
      </c>
      <c r="D88" s="134" t="s">
        <v>45</v>
      </c>
      <c r="E88" s="135" t="s">
        <v>125</v>
      </c>
      <c r="F88" s="136" t="s">
        <v>47</v>
      </c>
      <c r="G88" s="137"/>
      <c r="H88" s="145">
        <v>9</v>
      </c>
      <c r="I88" s="146"/>
      <c r="J88" s="147">
        <v>8</v>
      </c>
      <c r="K88" s="147"/>
      <c r="L88" s="144">
        <v>5.5</v>
      </c>
      <c r="M88" s="103"/>
      <c r="N88" s="109">
        <f>H88*0.2+J88*0.2+L88*0.6</f>
        <v>6.7</v>
      </c>
      <c r="O88" s="104">
        <f t="shared" si="1"/>
      </c>
      <c r="Q88" s="113"/>
    </row>
    <row r="89" spans="1:17" ht="16.5" hidden="1">
      <c r="A89" s="2">
        <v>20</v>
      </c>
      <c r="B89" s="132" t="str">
        <f>"LT-"&amp;"1195-K23"</f>
        <v>LT-1195-K23</v>
      </c>
      <c r="C89" s="133" t="s">
        <v>126</v>
      </c>
      <c r="D89" s="134" t="s">
        <v>127</v>
      </c>
      <c r="E89" s="135">
        <v>31067</v>
      </c>
      <c r="F89" s="136" t="s">
        <v>47</v>
      </c>
      <c r="G89" s="137"/>
      <c r="H89" s="145">
        <v>10</v>
      </c>
      <c r="I89" s="146"/>
      <c r="J89" s="147">
        <v>8</v>
      </c>
      <c r="K89" s="147"/>
      <c r="L89" s="144">
        <v>7</v>
      </c>
      <c r="M89" s="103"/>
      <c r="N89" s="109">
        <f t="shared" si="0"/>
        <v>7.800000000000001</v>
      </c>
      <c r="O89" s="104">
        <f t="shared" si="1"/>
      </c>
      <c r="Q89" s="113"/>
    </row>
    <row r="90" spans="1:17" ht="15.75" hidden="1">
      <c r="A90" s="2"/>
      <c r="B90" s="129"/>
      <c r="C90" s="127"/>
      <c r="D90" s="128"/>
      <c r="E90" s="112"/>
      <c r="F90" s="113"/>
      <c r="G90" s="131"/>
      <c r="H90" s="131"/>
      <c r="I90" s="131"/>
      <c r="J90" s="131"/>
      <c r="K90" s="131"/>
      <c r="L90" s="143"/>
      <c r="M90" s="103"/>
      <c r="N90" s="109"/>
      <c r="O90" s="104"/>
      <c r="Q90" s="113"/>
    </row>
    <row r="91" spans="1:15" ht="16.5" hidden="1">
      <c r="A91" s="115"/>
      <c r="B91" s="116"/>
      <c r="C91" s="117"/>
      <c r="D91" s="118"/>
      <c r="E91" s="119"/>
      <c r="F91" s="119"/>
      <c r="O91" s="120"/>
    </row>
    <row r="92" spans="1:15" ht="16.5" hidden="1">
      <c r="A92" s="115"/>
      <c r="B92" s="116"/>
      <c r="C92" s="117"/>
      <c r="D92" s="118"/>
      <c r="E92" s="119"/>
      <c r="F92" s="119"/>
      <c r="O92" s="120"/>
    </row>
    <row r="93" spans="7:14" ht="15.75" hidden="1">
      <c r="G93"/>
      <c r="H93"/>
      <c r="I93"/>
      <c r="J93"/>
      <c r="K93"/>
      <c r="L93"/>
      <c r="M93"/>
      <c r="N93"/>
    </row>
    <row r="94" spans="1:14" ht="20.25" hidden="1">
      <c r="A94" s="85" t="str">
        <f>C50</f>
        <v>Thống kê kinh doanh</v>
      </c>
      <c r="G94"/>
      <c r="H94"/>
      <c r="I94"/>
      <c r="J94"/>
      <c r="K94"/>
      <c r="L94"/>
      <c r="M94"/>
      <c r="N94"/>
    </row>
    <row r="95" spans="1:15" ht="63.75" customHeight="1" hidden="1">
      <c r="A95" s="165" t="s">
        <v>2</v>
      </c>
      <c r="B95" s="87" t="s">
        <v>41</v>
      </c>
      <c r="C95" s="91" t="s">
        <v>3</v>
      </c>
      <c r="D95" s="92"/>
      <c r="E95" s="89" t="s">
        <v>4</v>
      </c>
      <c r="F95" s="89" t="s">
        <v>5</v>
      </c>
      <c r="G95" s="4" t="s">
        <v>6</v>
      </c>
      <c r="H95" s="4" t="s">
        <v>7</v>
      </c>
      <c r="I95" s="4"/>
      <c r="J95" s="4" t="s">
        <v>8</v>
      </c>
      <c r="K95" s="4"/>
      <c r="L95" s="99" t="s">
        <v>9</v>
      </c>
      <c r="M95" s="100"/>
      <c r="N95" s="87" t="s">
        <v>10</v>
      </c>
      <c r="O95" s="87" t="s">
        <v>11</v>
      </c>
    </row>
    <row r="96" spans="1:15" ht="15.75" hidden="1">
      <c r="A96" s="157"/>
      <c r="B96" s="90"/>
      <c r="C96" s="93"/>
      <c r="D96" s="94"/>
      <c r="E96" s="90"/>
      <c r="F96" s="90"/>
      <c r="G96" s="4"/>
      <c r="H96" s="3" t="s">
        <v>12</v>
      </c>
      <c r="I96" s="3" t="s">
        <v>13</v>
      </c>
      <c r="J96" s="3" t="s">
        <v>12</v>
      </c>
      <c r="K96" s="3" t="s">
        <v>13</v>
      </c>
      <c r="L96" s="78" t="s">
        <v>39</v>
      </c>
      <c r="M96" s="4" t="s">
        <v>40</v>
      </c>
      <c r="N96" s="97"/>
      <c r="O96" s="97"/>
    </row>
    <row r="97" spans="1:15" ht="15.75" hidden="1">
      <c r="A97" s="158"/>
      <c r="B97" s="88"/>
      <c r="C97" s="95"/>
      <c r="D97" s="96"/>
      <c r="E97" s="88"/>
      <c r="F97" s="88"/>
      <c r="G97" s="4"/>
      <c r="H97" s="3"/>
      <c r="I97" s="3"/>
      <c r="J97" s="3"/>
      <c r="K97" s="3"/>
      <c r="L97" s="4"/>
      <c r="M97" s="4"/>
      <c r="N97" s="98"/>
      <c r="O97" s="98"/>
    </row>
    <row r="98" spans="1:15" ht="16.5" hidden="1">
      <c r="A98" s="2">
        <v>1</v>
      </c>
      <c r="B98" s="80" t="str">
        <f aca="true" t="shared" si="2" ref="B98:F107">B70</f>
        <v>LT-1176-K23</v>
      </c>
      <c r="C98" s="80" t="str">
        <f t="shared" si="2"/>
        <v>Mai Thị </v>
      </c>
      <c r="D98" s="80" t="str">
        <f t="shared" si="2"/>
        <v>Hà</v>
      </c>
      <c r="E98" s="80" t="str">
        <f t="shared" si="2"/>
        <v>21/10/1973</v>
      </c>
      <c r="F98" s="123" t="str">
        <f t="shared" si="2"/>
        <v>BRVT</v>
      </c>
      <c r="G98" s="137"/>
      <c r="H98" s="138">
        <v>9</v>
      </c>
      <c r="I98" s="139"/>
      <c r="J98" s="140">
        <v>8</v>
      </c>
      <c r="K98" s="141"/>
      <c r="L98" s="144">
        <v>7</v>
      </c>
      <c r="M98" s="103"/>
      <c r="N98" s="109">
        <f>H98*0.2+J98*0.2+L98*0.6</f>
        <v>7.6000000000000005</v>
      </c>
      <c r="O98" s="104">
        <f aca="true" t="shared" si="3" ref="O98:O117">IF(N98&lt;5,"Học lại","")</f>
      </c>
    </row>
    <row r="99" spans="1:15" ht="16.5" hidden="1">
      <c r="A99" s="2">
        <v>2</v>
      </c>
      <c r="B99" s="80" t="str">
        <f t="shared" si="2"/>
        <v>LT-1177-K23</v>
      </c>
      <c r="C99" s="80" t="str">
        <f t="shared" si="2"/>
        <v>Nguyễn Thị Ánh </v>
      </c>
      <c r="D99" s="80" t="str">
        <f t="shared" si="2"/>
        <v>Hằng</v>
      </c>
      <c r="E99" s="80" t="str">
        <f t="shared" si="2"/>
        <v>18/11/1983</v>
      </c>
      <c r="F99" s="123" t="str">
        <f t="shared" si="2"/>
        <v>BRVT</v>
      </c>
      <c r="G99" s="137"/>
      <c r="H99" s="138">
        <v>10</v>
      </c>
      <c r="I99" s="139"/>
      <c r="J99" s="140">
        <v>8</v>
      </c>
      <c r="K99" s="141"/>
      <c r="L99" s="144">
        <v>6</v>
      </c>
      <c r="M99" s="103"/>
      <c r="N99" s="109">
        <f aca="true" t="shared" si="4" ref="N99:N117">H99*0.2+J99*0.2+L99*0.6</f>
        <v>7.199999999999999</v>
      </c>
      <c r="O99" s="104">
        <f t="shared" si="3"/>
      </c>
    </row>
    <row r="100" spans="1:15" ht="16.5" hidden="1">
      <c r="A100" s="2">
        <v>3</v>
      </c>
      <c r="B100" s="80" t="str">
        <f t="shared" si="2"/>
        <v>LT-1178-K23</v>
      </c>
      <c r="C100" s="80" t="str">
        <f t="shared" si="2"/>
        <v>Ngô Thị Mỹ </v>
      </c>
      <c r="D100" s="80" t="str">
        <f t="shared" si="2"/>
        <v>Hạnh</v>
      </c>
      <c r="E100" s="80" t="str">
        <f t="shared" si="2"/>
        <v>02/03/1982</v>
      </c>
      <c r="F100" s="123" t="str">
        <f t="shared" si="2"/>
        <v>BRVT</v>
      </c>
      <c r="G100" s="137"/>
      <c r="H100" s="138">
        <v>10</v>
      </c>
      <c r="I100" s="139"/>
      <c r="J100" s="140">
        <v>8</v>
      </c>
      <c r="K100" s="141"/>
      <c r="L100" s="144">
        <v>6.5</v>
      </c>
      <c r="M100" s="103"/>
      <c r="N100" s="109">
        <f t="shared" si="4"/>
        <v>7.5</v>
      </c>
      <c r="O100" s="104">
        <f t="shared" si="3"/>
      </c>
    </row>
    <row r="101" spans="1:15" ht="16.5" hidden="1">
      <c r="A101" s="2">
        <v>4</v>
      </c>
      <c r="B101" s="80" t="str">
        <f t="shared" si="2"/>
        <v>LT-1179-K23</v>
      </c>
      <c r="C101" s="80" t="str">
        <f t="shared" si="2"/>
        <v>Nguyễn Thị</v>
      </c>
      <c r="D101" s="80" t="str">
        <f t="shared" si="2"/>
        <v>Hương</v>
      </c>
      <c r="E101" s="80" t="str">
        <f t="shared" si="2"/>
        <v>28/11/1987</v>
      </c>
      <c r="F101" s="123" t="str">
        <f t="shared" si="2"/>
        <v>BRVT</v>
      </c>
      <c r="G101" s="137"/>
      <c r="H101" s="138">
        <v>10</v>
      </c>
      <c r="I101" s="139"/>
      <c r="J101" s="140">
        <v>8</v>
      </c>
      <c r="K101" s="141"/>
      <c r="L101" s="144">
        <v>6.5</v>
      </c>
      <c r="M101" s="103"/>
      <c r="N101" s="109">
        <f t="shared" si="4"/>
        <v>7.5</v>
      </c>
      <c r="O101" s="104">
        <f t="shared" si="3"/>
      </c>
    </row>
    <row r="102" spans="1:15" ht="16.5" hidden="1">
      <c r="A102" s="2">
        <v>5</v>
      </c>
      <c r="B102" s="80" t="str">
        <f t="shared" si="2"/>
        <v>LT-1180-K23</v>
      </c>
      <c r="C102" s="80" t="str">
        <f t="shared" si="2"/>
        <v>Ngô Dư </v>
      </c>
      <c r="D102" s="80" t="str">
        <f t="shared" si="2"/>
        <v>Huynh</v>
      </c>
      <c r="E102" s="80" t="str">
        <f t="shared" si="2"/>
        <v>12/05/1985</v>
      </c>
      <c r="F102" s="123" t="str">
        <f t="shared" si="2"/>
        <v>BRVT</v>
      </c>
      <c r="G102" s="137"/>
      <c r="H102" s="138">
        <v>7</v>
      </c>
      <c r="I102" s="139"/>
      <c r="J102" s="140">
        <v>8</v>
      </c>
      <c r="K102" s="141"/>
      <c r="L102" s="144">
        <v>7</v>
      </c>
      <c r="M102" s="103"/>
      <c r="N102" s="109">
        <f t="shared" si="4"/>
        <v>7.2</v>
      </c>
      <c r="O102" s="104">
        <f t="shared" si="3"/>
      </c>
    </row>
    <row r="103" spans="1:15" ht="16.5" hidden="1">
      <c r="A103" s="2">
        <v>6</v>
      </c>
      <c r="B103" s="80" t="str">
        <f t="shared" si="2"/>
        <v>LT-1181-K23</v>
      </c>
      <c r="C103" s="80" t="str">
        <f t="shared" si="2"/>
        <v>Huỳnh Thị </v>
      </c>
      <c r="D103" s="80" t="str">
        <f t="shared" si="2"/>
        <v>Lan</v>
      </c>
      <c r="E103" s="80" t="str">
        <f t="shared" si="2"/>
        <v>15/05/1988</v>
      </c>
      <c r="F103" s="123" t="str">
        <f t="shared" si="2"/>
        <v>Đồng Nai</v>
      </c>
      <c r="G103" s="137"/>
      <c r="H103" s="138">
        <v>10</v>
      </c>
      <c r="I103" s="139"/>
      <c r="J103" s="140">
        <v>8</v>
      </c>
      <c r="K103" s="141"/>
      <c r="L103" s="144">
        <v>8</v>
      </c>
      <c r="M103" s="103"/>
      <c r="N103" s="109">
        <f t="shared" si="4"/>
        <v>8.4</v>
      </c>
      <c r="O103" s="104">
        <f t="shared" si="3"/>
      </c>
    </row>
    <row r="104" spans="1:15" ht="16.5" hidden="1">
      <c r="A104" s="2">
        <v>7</v>
      </c>
      <c r="B104" s="80" t="str">
        <f t="shared" si="2"/>
        <v>LT-1182-K23</v>
      </c>
      <c r="C104" s="80" t="str">
        <f t="shared" si="2"/>
        <v>Đặng Thị Kim </v>
      </c>
      <c r="D104" s="80" t="str">
        <f t="shared" si="2"/>
        <v>Loan</v>
      </c>
      <c r="E104" s="80" t="str">
        <f t="shared" si="2"/>
        <v>07/07/1990</v>
      </c>
      <c r="F104" s="123" t="str">
        <f t="shared" si="2"/>
        <v>Tây Ninh</v>
      </c>
      <c r="G104" s="137"/>
      <c r="H104" s="138">
        <v>10</v>
      </c>
      <c r="I104" s="139"/>
      <c r="J104" s="140">
        <v>7</v>
      </c>
      <c r="K104" s="141"/>
      <c r="L104" s="144">
        <v>8</v>
      </c>
      <c r="M104" s="103"/>
      <c r="N104" s="109">
        <f t="shared" si="4"/>
        <v>8.2</v>
      </c>
      <c r="O104" s="104">
        <f t="shared" si="3"/>
      </c>
    </row>
    <row r="105" spans="1:15" ht="16.5" hidden="1">
      <c r="A105" s="2">
        <v>8</v>
      </c>
      <c r="B105" s="80" t="str">
        <f t="shared" si="2"/>
        <v>LT-1183-K23</v>
      </c>
      <c r="C105" s="80" t="str">
        <f t="shared" si="2"/>
        <v>Hà Thi Thu</v>
      </c>
      <c r="D105" s="80" t="str">
        <f t="shared" si="2"/>
        <v>Nguyệt</v>
      </c>
      <c r="E105" s="80" t="str">
        <f t="shared" si="2"/>
        <v>06/03/1990</v>
      </c>
      <c r="F105" s="123" t="str">
        <f t="shared" si="2"/>
        <v>Phú Thọ</v>
      </c>
      <c r="G105" s="137"/>
      <c r="H105" s="138">
        <v>10</v>
      </c>
      <c r="I105" s="139"/>
      <c r="J105" s="140">
        <v>8</v>
      </c>
      <c r="K105" s="141"/>
      <c r="L105" s="144">
        <v>6.5</v>
      </c>
      <c r="M105" s="103"/>
      <c r="N105" s="109">
        <f t="shared" si="4"/>
        <v>7.5</v>
      </c>
      <c r="O105" s="104">
        <f t="shared" si="3"/>
      </c>
    </row>
    <row r="106" spans="1:15" ht="16.5" hidden="1">
      <c r="A106" s="2">
        <v>9</v>
      </c>
      <c r="B106" s="80" t="str">
        <f t="shared" si="2"/>
        <v>LT-1184-K23</v>
      </c>
      <c r="C106" s="80" t="str">
        <f t="shared" si="2"/>
        <v>Phạm Minh</v>
      </c>
      <c r="D106" s="80" t="str">
        <f t="shared" si="2"/>
        <v>Nhựt</v>
      </c>
      <c r="E106" s="80" t="str">
        <f t="shared" si="2"/>
        <v>12/12/1972</v>
      </c>
      <c r="F106" s="123" t="str">
        <f t="shared" si="2"/>
        <v>Phước Tuy</v>
      </c>
      <c r="G106" s="137"/>
      <c r="H106" s="138">
        <v>9</v>
      </c>
      <c r="I106" s="139"/>
      <c r="J106" s="140">
        <v>8</v>
      </c>
      <c r="K106" s="141"/>
      <c r="L106" s="144">
        <v>6</v>
      </c>
      <c r="M106" s="103"/>
      <c r="N106" s="109">
        <f t="shared" si="4"/>
        <v>7</v>
      </c>
      <c r="O106" s="104">
        <f t="shared" si="3"/>
      </c>
    </row>
    <row r="107" spans="1:15" ht="16.5" hidden="1">
      <c r="A107" s="2">
        <v>10</v>
      </c>
      <c r="B107" s="80" t="str">
        <f t="shared" si="2"/>
        <v>LT-1185-K23</v>
      </c>
      <c r="C107" s="80" t="str">
        <f t="shared" si="2"/>
        <v>Nguyễn Thị Chi</v>
      </c>
      <c r="D107" s="80" t="str">
        <f t="shared" si="2"/>
        <v>Phượng</v>
      </c>
      <c r="E107" s="80" t="str">
        <f t="shared" si="2"/>
        <v>24/11/10982</v>
      </c>
      <c r="F107" s="123" t="str">
        <f t="shared" si="2"/>
        <v>Đồng Nai</v>
      </c>
      <c r="G107" s="137"/>
      <c r="H107" s="138">
        <v>10</v>
      </c>
      <c r="I107" s="139"/>
      <c r="J107" s="140">
        <v>9</v>
      </c>
      <c r="K107" s="141"/>
      <c r="L107" s="144">
        <v>7</v>
      </c>
      <c r="M107" s="103"/>
      <c r="N107" s="109">
        <f t="shared" si="4"/>
        <v>8</v>
      </c>
      <c r="O107" s="104">
        <f t="shared" si="3"/>
      </c>
    </row>
    <row r="108" spans="1:15" ht="16.5" hidden="1">
      <c r="A108" s="2">
        <v>11</v>
      </c>
      <c r="B108" s="80" t="str">
        <f aca="true" t="shared" si="5" ref="B108:F117">B80</f>
        <v>LT-1186-K23</v>
      </c>
      <c r="C108" s="80" t="str">
        <f t="shared" si="5"/>
        <v>Nguyễn Thị Thu </v>
      </c>
      <c r="D108" s="80" t="str">
        <f t="shared" si="5"/>
        <v>Thanh</v>
      </c>
      <c r="E108" s="80" t="str">
        <f t="shared" si="5"/>
        <v>19/05/1993</v>
      </c>
      <c r="F108" s="123" t="str">
        <f t="shared" si="5"/>
        <v>BRVT</v>
      </c>
      <c r="G108" s="137"/>
      <c r="H108" s="138">
        <v>9</v>
      </c>
      <c r="I108" s="139"/>
      <c r="J108" s="140">
        <v>10</v>
      </c>
      <c r="K108" s="141"/>
      <c r="L108" s="144">
        <v>8</v>
      </c>
      <c r="M108" s="103"/>
      <c r="N108" s="109">
        <f t="shared" si="4"/>
        <v>8.6</v>
      </c>
      <c r="O108" s="104">
        <f t="shared" si="3"/>
      </c>
    </row>
    <row r="109" spans="1:15" ht="16.5" hidden="1">
      <c r="A109" s="2">
        <v>12</v>
      </c>
      <c r="B109" s="80" t="str">
        <f t="shared" si="5"/>
        <v>LT-1187-K23</v>
      </c>
      <c r="C109" s="80" t="str">
        <f t="shared" si="5"/>
        <v>Trần Thị Xuân </v>
      </c>
      <c r="D109" s="80" t="str">
        <f t="shared" si="5"/>
        <v>Thảo</v>
      </c>
      <c r="E109" s="80" t="str">
        <f t="shared" si="5"/>
        <v>20/01/1984</v>
      </c>
      <c r="F109" s="123" t="str">
        <f t="shared" si="5"/>
        <v>Long Đất</v>
      </c>
      <c r="G109" s="137"/>
      <c r="H109" s="138">
        <v>8</v>
      </c>
      <c r="I109" s="139"/>
      <c r="J109" s="140">
        <v>9</v>
      </c>
      <c r="K109" s="141"/>
      <c r="L109" s="144">
        <v>6.5</v>
      </c>
      <c r="M109" s="103"/>
      <c r="N109" s="109">
        <f t="shared" si="4"/>
        <v>7.300000000000001</v>
      </c>
      <c r="O109" s="104">
        <f t="shared" si="3"/>
      </c>
    </row>
    <row r="110" spans="1:15" ht="16.5" hidden="1">
      <c r="A110" s="2">
        <v>13</v>
      </c>
      <c r="B110" s="80" t="str">
        <f t="shared" si="5"/>
        <v>LT-1188-K23</v>
      </c>
      <c r="C110" s="80" t="str">
        <f t="shared" si="5"/>
        <v>Võ Thị Huyền </v>
      </c>
      <c r="D110" s="80" t="str">
        <f t="shared" si="5"/>
        <v>Trang</v>
      </c>
      <c r="E110" s="80" t="str">
        <f t="shared" si="5"/>
        <v>11/11/1992</v>
      </c>
      <c r="F110" s="123" t="str">
        <f t="shared" si="5"/>
        <v>BRVT</v>
      </c>
      <c r="G110" s="137"/>
      <c r="H110" s="138">
        <v>9</v>
      </c>
      <c r="I110" s="139"/>
      <c r="J110" s="140">
        <v>9</v>
      </c>
      <c r="K110" s="141"/>
      <c r="L110" s="144">
        <v>8</v>
      </c>
      <c r="M110" s="103"/>
      <c r="N110" s="109">
        <f t="shared" si="4"/>
        <v>8.4</v>
      </c>
      <c r="O110" s="104">
        <f t="shared" si="3"/>
      </c>
    </row>
    <row r="111" spans="1:15" ht="16.5" hidden="1">
      <c r="A111" s="2">
        <v>14</v>
      </c>
      <c r="B111" s="80" t="str">
        <f t="shared" si="5"/>
        <v>LT-1189-K23</v>
      </c>
      <c r="C111" s="80" t="str">
        <f t="shared" si="5"/>
        <v>Nguyễn Thị Mỹ</v>
      </c>
      <c r="D111" s="80" t="str">
        <f t="shared" si="5"/>
        <v>Trúc</v>
      </c>
      <c r="E111" s="80">
        <f t="shared" si="5"/>
        <v>30391</v>
      </c>
      <c r="F111" s="123" t="str">
        <f t="shared" si="5"/>
        <v>Đồng Nai</v>
      </c>
      <c r="G111" s="137"/>
      <c r="H111" s="138">
        <v>8</v>
      </c>
      <c r="I111" s="139"/>
      <c r="J111" s="140">
        <v>10</v>
      </c>
      <c r="K111" s="141"/>
      <c r="L111" s="144">
        <v>7</v>
      </c>
      <c r="M111" s="103"/>
      <c r="N111" s="109">
        <f t="shared" si="4"/>
        <v>7.800000000000001</v>
      </c>
      <c r="O111" s="104">
        <f t="shared" si="3"/>
      </c>
    </row>
    <row r="112" spans="1:15" ht="16.5" hidden="1">
      <c r="A112" s="2">
        <v>15</v>
      </c>
      <c r="B112" s="80" t="str">
        <f t="shared" si="5"/>
        <v>LT-1190-K23</v>
      </c>
      <c r="C112" s="80" t="str">
        <f t="shared" si="5"/>
        <v>Vương Thị Xuân</v>
      </c>
      <c r="D112" s="80" t="str">
        <f t="shared" si="5"/>
        <v>Mai</v>
      </c>
      <c r="E112" s="80" t="str">
        <f t="shared" si="5"/>
        <v>19/01/1979</v>
      </c>
      <c r="F112" s="123" t="str">
        <f t="shared" si="5"/>
        <v>Bà Rịa</v>
      </c>
      <c r="G112" s="137"/>
      <c r="H112" s="138">
        <v>10</v>
      </c>
      <c r="I112" s="139"/>
      <c r="J112" s="140">
        <v>9</v>
      </c>
      <c r="K112" s="141"/>
      <c r="L112" s="144">
        <v>7</v>
      </c>
      <c r="M112" s="103"/>
      <c r="N112" s="109">
        <f t="shared" si="4"/>
        <v>8</v>
      </c>
      <c r="O112" s="104">
        <f t="shared" si="3"/>
      </c>
    </row>
    <row r="113" spans="1:15" ht="16.5" hidden="1">
      <c r="A113" s="2">
        <v>16</v>
      </c>
      <c r="B113" s="80" t="str">
        <f t="shared" si="5"/>
        <v>LT-1191-K23</v>
      </c>
      <c r="C113" s="80" t="str">
        <f t="shared" si="5"/>
        <v>Võ Thị </v>
      </c>
      <c r="D113" s="80" t="str">
        <f t="shared" si="5"/>
        <v>Ngọc</v>
      </c>
      <c r="E113" s="80" t="str">
        <f t="shared" si="5"/>
        <v>01/10/1987</v>
      </c>
      <c r="F113" s="123" t="str">
        <f t="shared" si="5"/>
        <v>Quảng Ngãi</v>
      </c>
      <c r="G113" s="137"/>
      <c r="H113" s="138">
        <v>9</v>
      </c>
      <c r="I113" s="139"/>
      <c r="J113" s="140">
        <v>8</v>
      </c>
      <c r="K113" s="141"/>
      <c r="L113" s="144">
        <v>7</v>
      </c>
      <c r="M113" s="103"/>
      <c r="N113" s="109">
        <f t="shared" si="4"/>
        <v>7.6000000000000005</v>
      </c>
      <c r="O113" s="104">
        <f t="shared" si="3"/>
      </c>
    </row>
    <row r="114" spans="1:15" ht="16.5" hidden="1">
      <c r="A114" s="2">
        <v>17</v>
      </c>
      <c r="B114" s="80" t="str">
        <f t="shared" si="5"/>
        <v>LT-1192-K23</v>
      </c>
      <c r="C114" s="80" t="str">
        <f t="shared" si="5"/>
        <v>Võ Thị Thu</v>
      </c>
      <c r="D114" s="80" t="str">
        <f t="shared" si="5"/>
        <v>Hằng</v>
      </c>
      <c r="E114" s="80" t="str">
        <f t="shared" si="5"/>
        <v>19/04/1995</v>
      </c>
      <c r="F114" s="123" t="str">
        <f t="shared" si="5"/>
        <v>BRVT</v>
      </c>
      <c r="G114" s="137"/>
      <c r="H114" s="138">
        <v>9</v>
      </c>
      <c r="I114" s="139"/>
      <c r="J114" s="140">
        <v>9</v>
      </c>
      <c r="K114" s="141"/>
      <c r="L114" s="144">
        <v>7</v>
      </c>
      <c r="M114" s="103"/>
      <c r="N114" s="109">
        <f t="shared" si="4"/>
        <v>7.800000000000001</v>
      </c>
      <c r="O114" s="104">
        <f t="shared" si="3"/>
      </c>
    </row>
    <row r="115" spans="1:15" ht="16.5" hidden="1">
      <c r="A115" s="2">
        <v>18</v>
      </c>
      <c r="B115" s="80" t="str">
        <f t="shared" si="5"/>
        <v>LT-1193-K23</v>
      </c>
      <c r="C115" s="80" t="str">
        <f t="shared" si="5"/>
        <v>Nguyễn Thị Minh</v>
      </c>
      <c r="D115" s="80" t="str">
        <f t="shared" si="5"/>
        <v>Quyên</v>
      </c>
      <c r="E115" s="80" t="str">
        <f t="shared" si="5"/>
        <v>05/03/1981</v>
      </c>
      <c r="F115" s="123" t="str">
        <f t="shared" si="5"/>
        <v>Đồng Nai</v>
      </c>
      <c r="G115" s="137"/>
      <c r="H115" s="138">
        <v>10</v>
      </c>
      <c r="I115" s="139"/>
      <c r="J115" s="140">
        <v>7</v>
      </c>
      <c r="K115" s="141"/>
      <c r="L115" s="144">
        <v>7</v>
      </c>
      <c r="M115" s="103"/>
      <c r="N115" s="109">
        <f t="shared" si="4"/>
        <v>7.6000000000000005</v>
      </c>
      <c r="O115" s="104">
        <f t="shared" si="3"/>
      </c>
    </row>
    <row r="116" spans="1:15" ht="16.5" hidden="1">
      <c r="A116" s="2">
        <v>19</v>
      </c>
      <c r="B116" s="80" t="str">
        <f t="shared" si="5"/>
        <v>LT-1194-K23</v>
      </c>
      <c r="C116" s="80" t="str">
        <f t="shared" si="5"/>
        <v>Trương Thị Thảo </v>
      </c>
      <c r="D116" s="80" t="str">
        <f t="shared" si="5"/>
        <v>Trang</v>
      </c>
      <c r="E116" s="80" t="str">
        <f t="shared" si="5"/>
        <v>10/08/1988</v>
      </c>
      <c r="F116" s="123" t="str">
        <f t="shared" si="5"/>
        <v>BRVT</v>
      </c>
      <c r="G116" s="137"/>
      <c r="H116" s="138">
        <v>8</v>
      </c>
      <c r="I116" s="139"/>
      <c r="J116" s="140">
        <v>8</v>
      </c>
      <c r="K116" s="141"/>
      <c r="L116" s="144">
        <v>7</v>
      </c>
      <c r="M116" s="103"/>
      <c r="N116" s="109">
        <f t="shared" si="4"/>
        <v>7.4</v>
      </c>
      <c r="O116" s="104">
        <f t="shared" si="3"/>
      </c>
    </row>
    <row r="117" spans="1:15" ht="16.5" hidden="1">
      <c r="A117" s="2">
        <v>20</v>
      </c>
      <c r="B117" s="80" t="str">
        <f t="shared" si="5"/>
        <v>LT-1195-K23</v>
      </c>
      <c r="C117" s="80" t="str">
        <f t="shared" si="5"/>
        <v>Trần Văn</v>
      </c>
      <c r="D117" s="80" t="str">
        <f t="shared" si="5"/>
        <v>Tuân</v>
      </c>
      <c r="E117" s="142">
        <f t="shared" si="5"/>
        <v>31067</v>
      </c>
      <c r="F117" s="123" t="str">
        <f t="shared" si="5"/>
        <v>BRVT</v>
      </c>
      <c r="G117" s="137"/>
      <c r="H117" s="138">
        <v>9</v>
      </c>
      <c r="I117" s="139"/>
      <c r="J117" s="140">
        <v>8</v>
      </c>
      <c r="K117" s="141"/>
      <c r="L117" s="144">
        <v>6.5</v>
      </c>
      <c r="M117" s="103"/>
      <c r="N117" s="109">
        <f t="shared" si="4"/>
        <v>7.300000000000001</v>
      </c>
      <c r="O117" s="104">
        <f t="shared" si="3"/>
      </c>
    </row>
    <row r="118" spans="1:15" ht="16.5" hidden="1">
      <c r="A118" s="2"/>
      <c r="B118" s="80"/>
      <c r="C118" s="80"/>
      <c r="D118" s="80"/>
      <c r="E118" s="80"/>
      <c r="F118" s="123"/>
      <c r="G118" s="137"/>
      <c r="H118" s="138"/>
      <c r="I118" s="139"/>
      <c r="J118" s="140"/>
      <c r="K118" s="141"/>
      <c r="L118" s="141"/>
      <c r="M118" s="103"/>
      <c r="N118" s="109"/>
      <c r="O118" s="104"/>
    </row>
    <row r="119" spans="1:15" ht="15" hidden="1">
      <c r="A119" s="2"/>
      <c r="B119" s="80"/>
      <c r="C119" s="80"/>
      <c r="D119" s="80"/>
      <c r="E119" s="80"/>
      <c r="F119" s="123"/>
      <c r="G119" s="131"/>
      <c r="H119" s="131"/>
      <c r="I119" s="131"/>
      <c r="J119" s="131"/>
      <c r="K119" s="131"/>
      <c r="L119" s="131"/>
      <c r="M119" s="103"/>
      <c r="N119" s="109"/>
      <c r="O119" s="104"/>
    </row>
    <row r="120" ht="15.75" hidden="1"/>
    <row r="121" ht="22.5" hidden="1">
      <c r="A121" s="86" t="str">
        <f>C51</f>
        <v>Kế toán quản trị</v>
      </c>
    </row>
    <row r="122" spans="1:15" ht="63.75" customHeight="1" hidden="1">
      <c r="A122" s="165" t="s">
        <v>2</v>
      </c>
      <c r="B122" s="87" t="s">
        <v>41</v>
      </c>
      <c r="C122" s="91" t="s">
        <v>3</v>
      </c>
      <c r="D122" s="92"/>
      <c r="E122" s="89" t="s">
        <v>4</v>
      </c>
      <c r="F122" s="89" t="s">
        <v>5</v>
      </c>
      <c r="G122" s="4" t="s">
        <v>6</v>
      </c>
      <c r="H122" s="4" t="s">
        <v>7</v>
      </c>
      <c r="I122" s="4"/>
      <c r="J122" s="4" t="s">
        <v>8</v>
      </c>
      <c r="K122" s="4"/>
      <c r="L122" s="99" t="s">
        <v>9</v>
      </c>
      <c r="M122" s="100"/>
      <c r="N122" s="87" t="s">
        <v>10</v>
      </c>
      <c r="O122" s="87" t="s">
        <v>11</v>
      </c>
    </row>
    <row r="123" spans="1:15" ht="15.75" hidden="1">
      <c r="A123" s="157"/>
      <c r="B123" s="90"/>
      <c r="C123" s="93"/>
      <c r="D123" s="94"/>
      <c r="E123" s="90"/>
      <c r="F123" s="90"/>
      <c r="G123" s="4"/>
      <c r="H123" s="3" t="s">
        <v>12</v>
      </c>
      <c r="I123" s="3" t="s">
        <v>13</v>
      </c>
      <c r="J123" s="3" t="s">
        <v>12</v>
      </c>
      <c r="K123" s="3" t="s">
        <v>13</v>
      </c>
      <c r="L123" s="78" t="s">
        <v>39</v>
      </c>
      <c r="M123" s="4" t="s">
        <v>40</v>
      </c>
      <c r="N123" s="97"/>
      <c r="O123" s="97"/>
    </row>
    <row r="124" spans="1:15" ht="15.75" hidden="1">
      <c r="A124" s="158"/>
      <c r="B124" s="88"/>
      <c r="C124" s="95"/>
      <c r="D124" s="96"/>
      <c r="E124" s="88"/>
      <c r="F124" s="88"/>
      <c r="G124" s="4"/>
      <c r="H124" s="3"/>
      <c r="I124" s="3"/>
      <c r="J124" s="3"/>
      <c r="K124" s="3"/>
      <c r="L124" s="4"/>
      <c r="M124" s="4"/>
      <c r="N124" s="98"/>
      <c r="O124" s="98"/>
    </row>
    <row r="125" spans="1:15" ht="16.5" hidden="1">
      <c r="A125" s="2">
        <v>1</v>
      </c>
      <c r="B125" s="80" t="str">
        <f aca="true" t="shared" si="6" ref="B125:F134">B70</f>
        <v>LT-1176-K23</v>
      </c>
      <c r="C125" s="80" t="str">
        <f t="shared" si="6"/>
        <v>Mai Thị </v>
      </c>
      <c r="D125" s="80" t="str">
        <f t="shared" si="6"/>
        <v>Hà</v>
      </c>
      <c r="E125" s="80" t="str">
        <f t="shared" si="6"/>
        <v>21/10/1973</v>
      </c>
      <c r="F125" s="122" t="str">
        <f t="shared" si="6"/>
        <v>BRVT</v>
      </c>
      <c r="G125" s="137"/>
      <c r="H125" s="138">
        <v>8</v>
      </c>
      <c r="I125" s="139"/>
      <c r="J125" s="140">
        <v>8</v>
      </c>
      <c r="K125" s="141"/>
      <c r="L125" s="144">
        <v>7</v>
      </c>
      <c r="M125" s="103"/>
      <c r="N125" s="109">
        <f>H125*0.2+J125*0.2+L125*0.6</f>
        <v>7.4</v>
      </c>
      <c r="O125" s="104"/>
    </row>
    <row r="126" spans="1:15" ht="16.5" hidden="1">
      <c r="A126" s="2">
        <v>2</v>
      </c>
      <c r="B126" s="80" t="str">
        <f t="shared" si="6"/>
        <v>LT-1177-K23</v>
      </c>
      <c r="C126" s="80" t="str">
        <f t="shared" si="6"/>
        <v>Nguyễn Thị Ánh </v>
      </c>
      <c r="D126" s="80" t="str">
        <f t="shared" si="6"/>
        <v>Hằng</v>
      </c>
      <c r="E126" s="80" t="str">
        <f t="shared" si="6"/>
        <v>18/11/1983</v>
      </c>
      <c r="F126" s="122" t="str">
        <f t="shared" si="6"/>
        <v>BRVT</v>
      </c>
      <c r="G126" s="137"/>
      <c r="H126" s="138">
        <v>7</v>
      </c>
      <c r="I126" s="139"/>
      <c r="J126" s="140">
        <v>8</v>
      </c>
      <c r="K126" s="141"/>
      <c r="L126" s="144">
        <v>8.5</v>
      </c>
      <c r="M126" s="103"/>
      <c r="N126" s="109">
        <f aca="true" t="shared" si="7" ref="N126:N144">H126*0.2+J126*0.2+L126*0.6</f>
        <v>8.1</v>
      </c>
      <c r="O126" s="104"/>
    </row>
    <row r="127" spans="1:15" ht="16.5" hidden="1">
      <c r="A127" s="2">
        <v>3</v>
      </c>
      <c r="B127" s="80" t="str">
        <f t="shared" si="6"/>
        <v>LT-1178-K23</v>
      </c>
      <c r="C127" s="80" t="str">
        <f t="shared" si="6"/>
        <v>Ngô Thị Mỹ </v>
      </c>
      <c r="D127" s="80" t="str">
        <f t="shared" si="6"/>
        <v>Hạnh</v>
      </c>
      <c r="E127" s="80" t="str">
        <f t="shared" si="6"/>
        <v>02/03/1982</v>
      </c>
      <c r="F127" s="122" t="str">
        <f t="shared" si="6"/>
        <v>BRVT</v>
      </c>
      <c r="G127" s="137"/>
      <c r="H127" s="138">
        <v>7</v>
      </c>
      <c r="I127" s="139"/>
      <c r="J127" s="140">
        <v>8</v>
      </c>
      <c r="K127" s="141"/>
      <c r="L127" s="144">
        <v>9</v>
      </c>
      <c r="M127" s="103"/>
      <c r="N127" s="109">
        <f t="shared" si="7"/>
        <v>8.399999999999999</v>
      </c>
      <c r="O127" s="104"/>
    </row>
    <row r="128" spans="1:15" ht="16.5" hidden="1">
      <c r="A128" s="2">
        <v>4</v>
      </c>
      <c r="B128" s="80" t="str">
        <f t="shared" si="6"/>
        <v>LT-1179-K23</v>
      </c>
      <c r="C128" s="80" t="str">
        <f t="shared" si="6"/>
        <v>Nguyễn Thị</v>
      </c>
      <c r="D128" s="80" t="str">
        <f t="shared" si="6"/>
        <v>Hương</v>
      </c>
      <c r="E128" s="80" t="str">
        <f t="shared" si="6"/>
        <v>28/11/1987</v>
      </c>
      <c r="F128" s="122" t="str">
        <f t="shared" si="6"/>
        <v>BRVT</v>
      </c>
      <c r="G128" s="137"/>
      <c r="H128" s="138">
        <v>7</v>
      </c>
      <c r="I128" s="139"/>
      <c r="J128" s="140">
        <v>8</v>
      </c>
      <c r="K128" s="141"/>
      <c r="L128" s="144">
        <v>8</v>
      </c>
      <c r="M128" s="103"/>
      <c r="N128" s="109">
        <f t="shared" si="7"/>
        <v>7.8</v>
      </c>
      <c r="O128" s="104"/>
    </row>
    <row r="129" spans="1:15" ht="16.5" hidden="1">
      <c r="A129" s="2">
        <v>5</v>
      </c>
      <c r="B129" s="80" t="str">
        <f t="shared" si="6"/>
        <v>LT-1180-K23</v>
      </c>
      <c r="C129" s="80" t="str">
        <f t="shared" si="6"/>
        <v>Ngô Dư </v>
      </c>
      <c r="D129" s="80" t="str">
        <f t="shared" si="6"/>
        <v>Huynh</v>
      </c>
      <c r="E129" s="80" t="str">
        <f t="shared" si="6"/>
        <v>12/05/1985</v>
      </c>
      <c r="F129" s="122" t="str">
        <f t="shared" si="6"/>
        <v>BRVT</v>
      </c>
      <c r="G129" s="137"/>
      <c r="H129" s="138">
        <v>7</v>
      </c>
      <c r="I129" s="139"/>
      <c r="J129" s="140">
        <v>8</v>
      </c>
      <c r="K129" s="141"/>
      <c r="L129" s="144">
        <v>8</v>
      </c>
      <c r="M129" s="103"/>
      <c r="N129" s="109">
        <f t="shared" si="7"/>
        <v>7.8</v>
      </c>
      <c r="O129" s="104"/>
    </row>
    <row r="130" spans="1:15" ht="16.5" hidden="1">
      <c r="A130" s="2">
        <v>6</v>
      </c>
      <c r="B130" s="80" t="str">
        <f t="shared" si="6"/>
        <v>LT-1181-K23</v>
      </c>
      <c r="C130" s="80" t="str">
        <f t="shared" si="6"/>
        <v>Huỳnh Thị </v>
      </c>
      <c r="D130" s="80" t="str">
        <f t="shared" si="6"/>
        <v>Lan</v>
      </c>
      <c r="E130" s="80" t="str">
        <f t="shared" si="6"/>
        <v>15/05/1988</v>
      </c>
      <c r="F130" s="122" t="str">
        <f t="shared" si="6"/>
        <v>Đồng Nai</v>
      </c>
      <c r="G130" s="137"/>
      <c r="H130" s="138">
        <v>7</v>
      </c>
      <c r="I130" s="139"/>
      <c r="J130" s="140">
        <v>8</v>
      </c>
      <c r="K130" s="141"/>
      <c r="L130" s="144">
        <v>9</v>
      </c>
      <c r="M130" s="103"/>
      <c r="N130" s="109">
        <f t="shared" si="7"/>
        <v>8.399999999999999</v>
      </c>
      <c r="O130" s="104"/>
    </row>
    <row r="131" spans="1:15" ht="16.5" hidden="1">
      <c r="A131" s="2">
        <v>7</v>
      </c>
      <c r="B131" s="80" t="str">
        <f t="shared" si="6"/>
        <v>LT-1182-K23</v>
      </c>
      <c r="C131" s="80" t="str">
        <f t="shared" si="6"/>
        <v>Đặng Thị Kim </v>
      </c>
      <c r="D131" s="80" t="str">
        <f t="shared" si="6"/>
        <v>Loan</v>
      </c>
      <c r="E131" s="80" t="str">
        <f t="shared" si="6"/>
        <v>07/07/1990</v>
      </c>
      <c r="F131" s="122" t="str">
        <f t="shared" si="6"/>
        <v>Tây Ninh</v>
      </c>
      <c r="G131" s="137"/>
      <c r="H131" s="138">
        <v>7</v>
      </c>
      <c r="I131" s="139"/>
      <c r="J131" s="140">
        <v>8</v>
      </c>
      <c r="K131" s="141"/>
      <c r="L131" s="144">
        <v>8.5</v>
      </c>
      <c r="M131" s="103"/>
      <c r="N131" s="109">
        <f t="shared" si="7"/>
        <v>8.1</v>
      </c>
      <c r="O131" s="104"/>
    </row>
    <row r="132" spans="1:15" ht="16.5" hidden="1">
      <c r="A132" s="2">
        <v>8</v>
      </c>
      <c r="B132" s="80" t="str">
        <f t="shared" si="6"/>
        <v>LT-1183-K23</v>
      </c>
      <c r="C132" s="80" t="str">
        <f t="shared" si="6"/>
        <v>Hà Thi Thu</v>
      </c>
      <c r="D132" s="80" t="str">
        <f t="shared" si="6"/>
        <v>Nguyệt</v>
      </c>
      <c r="E132" s="80" t="str">
        <f t="shared" si="6"/>
        <v>06/03/1990</v>
      </c>
      <c r="F132" s="122" t="str">
        <f t="shared" si="6"/>
        <v>Phú Thọ</v>
      </c>
      <c r="G132" s="137"/>
      <c r="H132" s="138">
        <v>7</v>
      </c>
      <c r="I132" s="139"/>
      <c r="J132" s="140">
        <v>8</v>
      </c>
      <c r="K132" s="141"/>
      <c r="L132" s="144">
        <v>8.5</v>
      </c>
      <c r="M132" s="103"/>
      <c r="N132" s="109">
        <f t="shared" si="7"/>
        <v>8.1</v>
      </c>
      <c r="O132" s="104"/>
    </row>
    <row r="133" spans="1:15" ht="16.5" hidden="1">
      <c r="A133" s="2">
        <v>9</v>
      </c>
      <c r="B133" s="80" t="str">
        <f t="shared" si="6"/>
        <v>LT-1184-K23</v>
      </c>
      <c r="C133" s="80" t="str">
        <f t="shared" si="6"/>
        <v>Phạm Minh</v>
      </c>
      <c r="D133" s="80" t="str">
        <f t="shared" si="6"/>
        <v>Nhựt</v>
      </c>
      <c r="E133" s="80" t="str">
        <f t="shared" si="6"/>
        <v>12/12/1972</v>
      </c>
      <c r="F133" s="122" t="str">
        <f t="shared" si="6"/>
        <v>Phước Tuy</v>
      </c>
      <c r="G133" s="137"/>
      <c r="H133" s="138">
        <v>7</v>
      </c>
      <c r="I133" s="139"/>
      <c r="J133" s="140">
        <v>8</v>
      </c>
      <c r="K133" s="141"/>
      <c r="L133" s="144">
        <v>6</v>
      </c>
      <c r="M133" s="103"/>
      <c r="N133" s="109">
        <f t="shared" si="7"/>
        <v>6.6</v>
      </c>
      <c r="O133" s="104"/>
    </row>
    <row r="134" spans="1:15" ht="16.5" hidden="1">
      <c r="A134" s="2">
        <v>10</v>
      </c>
      <c r="B134" s="80" t="str">
        <f t="shared" si="6"/>
        <v>LT-1185-K23</v>
      </c>
      <c r="C134" s="80" t="str">
        <f t="shared" si="6"/>
        <v>Nguyễn Thị Chi</v>
      </c>
      <c r="D134" s="80" t="str">
        <f t="shared" si="6"/>
        <v>Phượng</v>
      </c>
      <c r="E134" s="80" t="str">
        <f t="shared" si="6"/>
        <v>24/11/10982</v>
      </c>
      <c r="F134" s="122" t="str">
        <f t="shared" si="6"/>
        <v>Đồng Nai</v>
      </c>
      <c r="G134" s="137"/>
      <c r="H134" s="138">
        <v>7</v>
      </c>
      <c r="I134" s="139"/>
      <c r="J134" s="140">
        <v>8</v>
      </c>
      <c r="K134" s="141"/>
      <c r="L134" s="144">
        <v>9</v>
      </c>
      <c r="M134" s="103"/>
      <c r="N134" s="109">
        <f t="shared" si="7"/>
        <v>8.399999999999999</v>
      </c>
      <c r="O134" s="104"/>
    </row>
    <row r="135" spans="1:15" ht="16.5" hidden="1">
      <c r="A135" s="2">
        <v>11</v>
      </c>
      <c r="B135" s="80" t="str">
        <f aca="true" t="shared" si="8" ref="B135:F144">B80</f>
        <v>LT-1186-K23</v>
      </c>
      <c r="C135" s="80" t="str">
        <f t="shared" si="8"/>
        <v>Nguyễn Thị Thu </v>
      </c>
      <c r="D135" s="80" t="str">
        <f t="shared" si="8"/>
        <v>Thanh</v>
      </c>
      <c r="E135" s="80" t="str">
        <f t="shared" si="8"/>
        <v>19/05/1993</v>
      </c>
      <c r="F135" s="122" t="str">
        <f t="shared" si="8"/>
        <v>BRVT</v>
      </c>
      <c r="G135" s="137"/>
      <c r="H135" s="138">
        <v>7</v>
      </c>
      <c r="I135" s="139"/>
      <c r="J135" s="140">
        <v>8</v>
      </c>
      <c r="K135" s="141"/>
      <c r="L135" s="144">
        <v>8.5</v>
      </c>
      <c r="M135" s="103"/>
      <c r="N135" s="109">
        <f t="shared" si="7"/>
        <v>8.1</v>
      </c>
      <c r="O135" s="104"/>
    </row>
    <row r="136" spans="1:15" ht="16.5" hidden="1">
      <c r="A136" s="2">
        <v>12</v>
      </c>
      <c r="B136" s="80" t="str">
        <f t="shared" si="8"/>
        <v>LT-1187-K23</v>
      </c>
      <c r="C136" s="80" t="str">
        <f t="shared" si="8"/>
        <v>Trần Thị Xuân </v>
      </c>
      <c r="D136" s="80" t="str">
        <f t="shared" si="8"/>
        <v>Thảo</v>
      </c>
      <c r="E136" s="80" t="str">
        <f t="shared" si="8"/>
        <v>20/01/1984</v>
      </c>
      <c r="F136" s="122" t="str">
        <f t="shared" si="8"/>
        <v>Long Đất</v>
      </c>
      <c r="G136" s="137"/>
      <c r="H136" s="138">
        <v>7</v>
      </c>
      <c r="I136" s="139"/>
      <c r="J136" s="140">
        <v>8</v>
      </c>
      <c r="K136" s="141"/>
      <c r="L136" s="144">
        <v>8.5</v>
      </c>
      <c r="M136" s="103"/>
      <c r="N136" s="109">
        <f t="shared" si="7"/>
        <v>8.1</v>
      </c>
      <c r="O136" s="104"/>
    </row>
    <row r="137" spans="1:15" ht="16.5" hidden="1">
      <c r="A137" s="2">
        <v>13</v>
      </c>
      <c r="B137" s="80" t="str">
        <f t="shared" si="8"/>
        <v>LT-1188-K23</v>
      </c>
      <c r="C137" s="80" t="str">
        <f t="shared" si="8"/>
        <v>Võ Thị Huyền </v>
      </c>
      <c r="D137" s="80" t="str">
        <f t="shared" si="8"/>
        <v>Trang</v>
      </c>
      <c r="E137" s="80" t="str">
        <f t="shared" si="8"/>
        <v>11/11/1992</v>
      </c>
      <c r="F137" s="122" t="str">
        <f t="shared" si="8"/>
        <v>BRVT</v>
      </c>
      <c r="G137" s="137"/>
      <c r="H137" s="138">
        <v>8</v>
      </c>
      <c r="I137" s="139"/>
      <c r="J137" s="140">
        <v>8</v>
      </c>
      <c r="K137" s="141"/>
      <c r="L137" s="144">
        <v>8</v>
      </c>
      <c r="M137" s="103"/>
      <c r="N137" s="109">
        <f t="shared" si="7"/>
        <v>8</v>
      </c>
      <c r="O137" s="104"/>
    </row>
    <row r="138" spans="1:15" ht="16.5" hidden="1">
      <c r="A138" s="2">
        <v>14</v>
      </c>
      <c r="B138" s="80" t="str">
        <f t="shared" si="8"/>
        <v>LT-1189-K23</v>
      </c>
      <c r="C138" s="80" t="str">
        <f t="shared" si="8"/>
        <v>Nguyễn Thị Mỹ</v>
      </c>
      <c r="D138" s="80" t="str">
        <f t="shared" si="8"/>
        <v>Trúc</v>
      </c>
      <c r="E138" s="80">
        <f t="shared" si="8"/>
        <v>30391</v>
      </c>
      <c r="F138" s="122" t="str">
        <f t="shared" si="8"/>
        <v>Đồng Nai</v>
      </c>
      <c r="G138" s="137"/>
      <c r="H138" s="138">
        <v>10</v>
      </c>
      <c r="I138" s="139"/>
      <c r="J138" s="140">
        <v>8</v>
      </c>
      <c r="K138" s="141"/>
      <c r="L138" s="144">
        <v>9</v>
      </c>
      <c r="M138" s="103"/>
      <c r="N138" s="109">
        <f t="shared" si="7"/>
        <v>9</v>
      </c>
      <c r="O138" s="104"/>
    </row>
    <row r="139" spans="1:15" ht="16.5" hidden="1">
      <c r="A139" s="2">
        <v>15</v>
      </c>
      <c r="B139" s="80" t="str">
        <f t="shared" si="8"/>
        <v>LT-1190-K23</v>
      </c>
      <c r="C139" s="80" t="str">
        <f t="shared" si="8"/>
        <v>Vương Thị Xuân</v>
      </c>
      <c r="D139" s="80" t="str">
        <f t="shared" si="8"/>
        <v>Mai</v>
      </c>
      <c r="E139" s="80" t="str">
        <f t="shared" si="8"/>
        <v>19/01/1979</v>
      </c>
      <c r="F139" s="122" t="str">
        <f t="shared" si="8"/>
        <v>Bà Rịa</v>
      </c>
      <c r="G139" s="137"/>
      <c r="H139" s="138">
        <v>7</v>
      </c>
      <c r="I139" s="139"/>
      <c r="J139" s="140">
        <v>8</v>
      </c>
      <c r="K139" s="141"/>
      <c r="L139" s="144">
        <v>8</v>
      </c>
      <c r="M139" s="103"/>
      <c r="N139" s="109">
        <f t="shared" si="7"/>
        <v>7.8</v>
      </c>
      <c r="O139" s="104"/>
    </row>
    <row r="140" spans="1:15" ht="16.5" hidden="1">
      <c r="A140" s="2">
        <v>16</v>
      </c>
      <c r="B140" s="80" t="str">
        <f t="shared" si="8"/>
        <v>LT-1191-K23</v>
      </c>
      <c r="C140" s="80" t="str">
        <f t="shared" si="8"/>
        <v>Võ Thị </v>
      </c>
      <c r="D140" s="80" t="str">
        <f t="shared" si="8"/>
        <v>Ngọc</v>
      </c>
      <c r="E140" s="80" t="str">
        <f t="shared" si="8"/>
        <v>01/10/1987</v>
      </c>
      <c r="F140" s="122" t="str">
        <f t="shared" si="8"/>
        <v>Quảng Ngãi</v>
      </c>
      <c r="G140" s="137"/>
      <c r="H140" s="138">
        <v>7</v>
      </c>
      <c r="I140" s="139"/>
      <c r="J140" s="140">
        <v>8</v>
      </c>
      <c r="K140" s="141"/>
      <c r="L140" s="144">
        <v>8.5</v>
      </c>
      <c r="M140" s="103"/>
      <c r="N140" s="109">
        <f t="shared" si="7"/>
        <v>8.1</v>
      </c>
      <c r="O140" s="104"/>
    </row>
    <row r="141" spans="1:15" ht="16.5" hidden="1">
      <c r="A141" s="2">
        <v>17</v>
      </c>
      <c r="B141" s="80" t="str">
        <f t="shared" si="8"/>
        <v>LT-1192-K23</v>
      </c>
      <c r="C141" s="80" t="str">
        <f t="shared" si="8"/>
        <v>Võ Thị Thu</v>
      </c>
      <c r="D141" s="80" t="str">
        <f t="shared" si="8"/>
        <v>Hằng</v>
      </c>
      <c r="E141" s="80" t="str">
        <f t="shared" si="8"/>
        <v>19/04/1995</v>
      </c>
      <c r="F141" s="122" t="str">
        <f t="shared" si="8"/>
        <v>BRVT</v>
      </c>
      <c r="G141" s="137"/>
      <c r="H141" s="138">
        <v>9</v>
      </c>
      <c r="I141" s="139"/>
      <c r="J141" s="140">
        <v>8</v>
      </c>
      <c r="K141" s="141"/>
      <c r="L141" s="144">
        <v>9</v>
      </c>
      <c r="M141" s="103"/>
      <c r="N141" s="109">
        <f t="shared" si="7"/>
        <v>8.8</v>
      </c>
      <c r="O141" s="104"/>
    </row>
    <row r="142" spans="1:15" ht="16.5" hidden="1">
      <c r="A142" s="2">
        <v>18</v>
      </c>
      <c r="B142" s="80" t="str">
        <f t="shared" si="8"/>
        <v>LT-1193-K23</v>
      </c>
      <c r="C142" s="80" t="str">
        <f t="shared" si="8"/>
        <v>Nguyễn Thị Minh</v>
      </c>
      <c r="D142" s="80" t="str">
        <f t="shared" si="8"/>
        <v>Quyên</v>
      </c>
      <c r="E142" s="80" t="str">
        <f t="shared" si="8"/>
        <v>05/03/1981</v>
      </c>
      <c r="F142" s="122" t="str">
        <f t="shared" si="8"/>
        <v>Đồng Nai</v>
      </c>
      <c r="G142" s="137"/>
      <c r="H142" s="138">
        <v>7</v>
      </c>
      <c r="I142" s="139"/>
      <c r="J142" s="140">
        <v>8</v>
      </c>
      <c r="K142" s="141"/>
      <c r="L142" s="144">
        <v>8</v>
      </c>
      <c r="M142" s="103"/>
      <c r="N142" s="109">
        <f t="shared" si="7"/>
        <v>7.8</v>
      </c>
      <c r="O142" s="104"/>
    </row>
    <row r="143" spans="1:15" ht="16.5" hidden="1">
      <c r="A143" s="2">
        <v>19</v>
      </c>
      <c r="B143" s="80" t="str">
        <f t="shared" si="8"/>
        <v>LT-1194-K23</v>
      </c>
      <c r="C143" s="80" t="str">
        <f t="shared" si="8"/>
        <v>Trương Thị Thảo </v>
      </c>
      <c r="D143" s="80" t="str">
        <f t="shared" si="8"/>
        <v>Trang</v>
      </c>
      <c r="E143" s="80" t="str">
        <f t="shared" si="8"/>
        <v>10/08/1988</v>
      </c>
      <c r="F143" s="122" t="str">
        <f t="shared" si="8"/>
        <v>BRVT</v>
      </c>
      <c r="G143" s="137"/>
      <c r="H143" s="138">
        <v>7</v>
      </c>
      <c r="I143" s="139"/>
      <c r="J143" s="140">
        <v>7</v>
      </c>
      <c r="K143" s="141"/>
      <c r="L143" s="144">
        <v>7</v>
      </c>
      <c r="M143" s="103"/>
      <c r="N143" s="109">
        <f t="shared" si="7"/>
        <v>7</v>
      </c>
      <c r="O143" s="104"/>
    </row>
    <row r="144" spans="1:15" ht="16.5" hidden="1">
      <c r="A144" s="2">
        <v>20</v>
      </c>
      <c r="B144" s="80" t="str">
        <f t="shared" si="8"/>
        <v>LT-1195-K23</v>
      </c>
      <c r="C144" s="80" t="str">
        <f t="shared" si="8"/>
        <v>Trần Văn</v>
      </c>
      <c r="D144" s="80" t="str">
        <f t="shared" si="8"/>
        <v>Tuân</v>
      </c>
      <c r="E144" s="80">
        <f t="shared" si="8"/>
        <v>31067</v>
      </c>
      <c r="F144" s="122" t="str">
        <f t="shared" si="8"/>
        <v>BRVT</v>
      </c>
      <c r="G144" s="137"/>
      <c r="H144" s="138">
        <v>7</v>
      </c>
      <c r="I144" s="139"/>
      <c r="J144" s="140">
        <v>7</v>
      </c>
      <c r="K144" s="141"/>
      <c r="L144" s="144">
        <v>8.5</v>
      </c>
      <c r="M144" s="103"/>
      <c r="N144" s="109">
        <f t="shared" si="7"/>
        <v>7.9</v>
      </c>
      <c r="O144" s="104"/>
    </row>
    <row r="145" spans="1:15" ht="15" hidden="1">
      <c r="A145" s="2"/>
      <c r="B145" s="80"/>
      <c r="C145" s="80"/>
      <c r="D145" s="80"/>
      <c r="E145" s="80"/>
      <c r="F145" s="122"/>
      <c r="G145" s="131"/>
      <c r="H145" s="131"/>
      <c r="I145" s="131"/>
      <c r="J145" s="131"/>
      <c r="K145" s="131"/>
      <c r="L145" s="131"/>
      <c r="M145" s="103"/>
      <c r="N145" s="109"/>
      <c r="O145" s="104"/>
    </row>
    <row r="146" ht="15.75" hidden="1"/>
    <row r="147" ht="15.75" hidden="1"/>
    <row r="148" ht="15.75" hidden="1"/>
    <row r="149" ht="15.75" hidden="1">
      <c r="A149" s="6" t="str">
        <f>C52</f>
        <v>Kinh tế vi mô</v>
      </c>
    </row>
    <row r="150" spans="1:15" ht="63.75" customHeight="1" hidden="1">
      <c r="A150" s="165" t="s">
        <v>2</v>
      </c>
      <c r="B150" s="87" t="s">
        <v>41</v>
      </c>
      <c r="C150" s="91" t="s">
        <v>3</v>
      </c>
      <c r="D150" s="92"/>
      <c r="E150" s="89" t="s">
        <v>4</v>
      </c>
      <c r="F150" s="89" t="s">
        <v>5</v>
      </c>
      <c r="G150" s="4" t="s">
        <v>6</v>
      </c>
      <c r="H150" s="4" t="s">
        <v>7</v>
      </c>
      <c r="I150" s="4"/>
      <c r="J150" s="4" t="s">
        <v>8</v>
      </c>
      <c r="K150" s="4"/>
      <c r="L150" s="99" t="s">
        <v>9</v>
      </c>
      <c r="M150" s="100"/>
      <c r="N150" s="87" t="s">
        <v>10</v>
      </c>
      <c r="O150" s="87" t="s">
        <v>11</v>
      </c>
    </row>
    <row r="151" spans="1:15" ht="15.75" hidden="1">
      <c r="A151" s="157"/>
      <c r="B151" s="90"/>
      <c r="C151" s="93"/>
      <c r="D151" s="94"/>
      <c r="E151" s="90"/>
      <c r="F151" s="90"/>
      <c r="G151" s="4"/>
      <c r="H151" s="3" t="s">
        <v>12</v>
      </c>
      <c r="I151" s="3" t="s">
        <v>13</v>
      </c>
      <c r="J151" s="3" t="s">
        <v>12</v>
      </c>
      <c r="K151" s="3" t="s">
        <v>13</v>
      </c>
      <c r="L151" s="78" t="s">
        <v>39</v>
      </c>
      <c r="M151" s="4" t="s">
        <v>40</v>
      </c>
      <c r="N151" s="97"/>
      <c r="O151" s="97"/>
    </row>
    <row r="152" spans="1:15" ht="15.75" hidden="1">
      <c r="A152" s="158"/>
      <c r="B152" s="88"/>
      <c r="C152" s="95"/>
      <c r="D152" s="96"/>
      <c r="E152" s="88"/>
      <c r="F152" s="88"/>
      <c r="G152" s="4"/>
      <c r="H152" s="3"/>
      <c r="I152" s="3"/>
      <c r="J152" s="3"/>
      <c r="K152" s="3"/>
      <c r="L152" s="4"/>
      <c r="M152" s="4"/>
      <c r="N152" s="98"/>
      <c r="O152" s="98"/>
    </row>
    <row r="153" spans="1:15" ht="16.5" hidden="1">
      <c r="A153" s="2">
        <v>1</v>
      </c>
      <c r="B153" s="80" t="str">
        <f aca="true" t="shared" si="9" ref="B153:F162">B70</f>
        <v>LT-1176-K23</v>
      </c>
      <c r="C153" s="80" t="str">
        <f t="shared" si="9"/>
        <v>Mai Thị </v>
      </c>
      <c r="D153" s="80" t="str">
        <f t="shared" si="9"/>
        <v>Hà</v>
      </c>
      <c r="E153" s="80" t="str">
        <f t="shared" si="9"/>
        <v>21/10/1973</v>
      </c>
      <c r="F153" s="80" t="str">
        <f t="shared" si="9"/>
        <v>BRVT</v>
      </c>
      <c r="G153" s="130"/>
      <c r="H153" s="145">
        <v>7</v>
      </c>
      <c r="I153" s="146"/>
      <c r="J153" s="147">
        <v>9</v>
      </c>
      <c r="K153" s="147"/>
      <c r="L153" s="144">
        <v>7</v>
      </c>
      <c r="M153" s="79"/>
      <c r="N153" s="109">
        <f>H153*0.2+J153*0.2+L153*0.6</f>
        <v>7.4</v>
      </c>
      <c r="O153" s="104">
        <f aca="true" t="shared" si="10" ref="O153:O172">IF(N153&lt;5,"Học lại","")</f>
      </c>
    </row>
    <row r="154" spans="1:15" ht="16.5" hidden="1">
      <c r="A154" s="2">
        <v>2</v>
      </c>
      <c r="B154" s="80" t="str">
        <f t="shared" si="9"/>
        <v>LT-1177-K23</v>
      </c>
      <c r="C154" s="80" t="str">
        <f t="shared" si="9"/>
        <v>Nguyễn Thị Ánh </v>
      </c>
      <c r="D154" s="80" t="str">
        <f t="shared" si="9"/>
        <v>Hằng</v>
      </c>
      <c r="E154" s="80" t="str">
        <f t="shared" si="9"/>
        <v>18/11/1983</v>
      </c>
      <c r="F154" s="80" t="str">
        <f t="shared" si="9"/>
        <v>BRVT</v>
      </c>
      <c r="G154" s="130"/>
      <c r="H154" s="145">
        <v>10</v>
      </c>
      <c r="I154" s="146"/>
      <c r="J154" s="147">
        <v>8</v>
      </c>
      <c r="K154" s="147"/>
      <c r="L154" s="144">
        <v>7</v>
      </c>
      <c r="M154" s="79"/>
      <c r="N154" s="109">
        <f aca="true" t="shared" si="11" ref="N154:N172">H154*0.2+J154*0.2+L154*0.6</f>
        <v>7.800000000000001</v>
      </c>
      <c r="O154" s="104">
        <f t="shared" si="10"/>
      </c>
    </row>
    <row r="155" spans="1:15" ht="16.5" hidden="1">
      <c r="A155" s="2">
        <v>3</v>
      </c>
      <c r="B155" s="80" t="str">
        <f t="shared" si="9"/>
        <v>LT-1178-K23</v>
      </c>
      <c r="C155" s="80" t="str">
        <f t="shared" si="9"/>
        <v>Ngô Thị Mỹ </v>
      </c>
      <c r="D155" s="80" t="str">
        <f t="shared" si="9"/>
        <v>Hạnh</v>
      </c>
      <c r="E155" s="80" t="str">
        <f t="shared" si="9"/>
        <v>02/03/1982</v>
      </c>
      <c r="F155" s="80" t="str">
        <f t="shared" si="9"/>
        <v>BRVT</v>
      </c>
      <c r="G155" s="130"/>
      <c r="H155" s="145">
        <v>10</v>
      </c>
      <c r="I155" s="146"/>
      <c r="J155" s="147">
        <v>9</v>
      </c>
      <c r="K155" s="147"/>
      <c r="L155" s="144">
        <v>6</v>
      </c>
      <c r="M155" s="79"/>
      <c r="N155" s="109">
        <f t="shared" si="11"/>
        <v>7.3999999999999995</v>
      </c>
      <c r="O155" s="104">
        <f t="shared" si="10"/>
      </c>
    </row>
    <row r="156" spans="1:15" ht="16.5" hidden="1">
      <c r="A156" s="2">
        <v>4</v>
      </c>
      <c r="B156" s="80" t="str">
        <f t="shared" si="9"/>
        <v>LT-1179-K23</v>
      </c>
      <c r="C156" s="80" t="str">
        <f t="shared" si="9"/>
        <v>Nguyễn Thị</v>
      </c>
      <c r="D156" s="80" t="str">
        <f t="shared" si="9"/>
        <v>Hương</v>
      </c>
      <c r="E156" s="80" t="str">
        <f t="shared" si="9"/>
        <v>28/11/1987</v>
      </c>
      <c r="F156" s="80" t="str">
        <f t="shared" si="9"/>
        <v>BRVT</v>
      </c>
      <c r="G156" s="130"/>
      <c r="H156" s="145">
        <v>10</v>
      </c>
      <c r="I156" s="146"/>
      <c r="J156" s="147">
        <v>8</v>
      </c>
      <c r="K156" s="147"/>
      <c r="L156" s="144">
        <v>7</v>
      </c>
      <c r="M156" s="79"/>
      <c r="N156" s="109">
        <f t="shared" si="11"/>
        <v>7.800000000000001</v>
      </c>
      <c r="O156" s="104">
        <f t="shared" si="10"/>
      </c>
    </row>
    <row r="157" spans="1:15" ht="16.5" hidden="1">
      <c r="A157" s="2">
        <v>5</v>
      </c>
      <c r="B157" s="80" t="str">
        <f t="shared" si="9"/>
        <v>LT-1180-K23</v>
      </c>
      <c r="C157" s="80" t="str">
        <f t="shared" si="9"/>
        <v>Ngô Dư </v>
      </c>
      <c r="D157" s="80" t="str">
        <f t="shared" si="9"/>
        <v>Huynh</v>
      </c>
      <c r="E157" s="80" t="str">
        <f t="shared" si="9"/>
        <v>12/05/1985</v>
      </c>
      <c r="F157" s="80" t="str">
        <f t="shared" si="9"/>
        <v>BRVT</v>
      </c>
      <c r="G157" s="130"/>
      <c r="H157" s="145">
        <v>8</v>
      </c>
      <c r="I157" s="146"/>
      <c r="J157" s="147">
        <v>9</v>
      </c>
      <c r="K157" s="147"/>
      <c r="L157" s="144">
        <v>6.5</v>
      </c>
      <c r="M157" s="79"/>
      <c r="N157" s="109">
        <f t="shared" si="11"/>
        <v>7.300000000000001</v>
      </c>
      <c r="O157" s="104">
        <f t="shared" si="10"/>
      </c>
    </row>
    <row r="158" spans="1:15" ht="16.5" hidden="1">
      <c r="A158" s="2">
        <v>6</v>
      </c>
      <c r="B158" s="80" t="str">
        <f t="shared" si="9"/>
        <v>LT-1181-K23</v>
      </c>
      <c r="C158" s="80" t="str">
        <f t="shared" si="9"/>
        <v>Huỳnh Thị </v>
      </c>
      <c r="D158" s="80" t="str">
        <f t="shared" si="9"/>
        <v>Lan</v>
      </c>
      <c r="E158" s="80" t="str">
        <f t="shared" si="9"/>
        <v>15/05/1988</v>
      </c>
      <c r="F158" s="80" t="str">
        <f t="shared" si="9"/>
        <v>Đồng Nai</v>
      </c>
      <c r="G158" s="130"/>
      <c r="H158" s="145">
        <v>10</v>
      </c>
      <c r="I158" s="146"/>
      <c r="J158" s="147">
        <v>8</v>
      </c>
      <c r="K158" s="147"/>
      <c r="L158" s="144">
        <v>6.5</v>
      </c>
      <c r="M158" s="79"/>
      <c r="N158" s="109">
        <f t="shared" si="11"/>
        <v>7.5</v>
      </c>
      <c r="O158" s="104">
        <f t="shared" si="10"/>
      </c>
    </row>
    <row r="159" spans="1:15" ht="16.5" hidden="1">
      <c r="A159" s="2">
        <v>7</v>
      </c>
      <c r="B159" s="80" t="str">
        <f t="shared" si="9"/>
        <v>LT-1182-K23</v>
      </c>
      <c r="C159" s="80" t="str">
        <f t="shared" si="9"/>
        <v>Đặng Thị Kim </v>
      </c>
      <c r="D159" s="80" t="str">
        <f t="shared" si="9"/>
        <v>Loan</v>
      </c>
      <c r="E159" s="80" t="str">
        <f t="shared" si="9"/>
        <v>07/07/1990</v>
      </c>
      <c r="F159" s="80" t="str">
        <f t="shared" si="9"/>
        <v>Tây Ninh</v>
      </c>
      <c r="G159" s="130"/>
      <c r="H159" s="145">
        <v>10</v>
      </c>
      <c r="I159" s="146"/>
      <c r="J159" s="147">
        <v>9</v>
      </c>
      <c r="K159" s="147"/>
      <c r="L159" s="144">
        <v>7</v>
      </c>
      <c r="M159" s="79"/>
      <c r="N159" s="109">
        <f t="shared" si="11"/>
        <v>8</v>
      </c>
      <c r="O159" s="104">
        <f t="shared" si="10"/>
      </c>
    </row>
    <row r="160" spans="1:15" ht="16.5" hidden="1">
      <c r="A160" s="2">
        <v>8</v>
      </c>
      <c r="B160" s="80" t="str">
        <f t="shared" si="9"/>
        <v>LT-1183-K23</v>
      </c>
      <c r="C160" s="80" t="str">
        <f t="shared" si="9"/>
        <v>Hà Thi Thu</v>
      </c>
      <c r="D160" s="80" t="str">
        <f t="shared" si="9"/>
        <v>Nguyệt</v>
      </c>
      <c r="E160" s="80" t="str">
        <f t="shared" si="9"/>
        <v>06/03/1990</v>
      </c>
      <c r="F160" s="80" t="str">
        <f t="shared" si="9"/>
        <v>Phú Thọ</v>
      </c>
      <c r="G160" s="130"/>
      <c r="H160" s="145">
        <v>10</v>
      </c>
      <c r="I160" s="146"/>
      <c r="J160" s="147">
        <v>9</v>
      </c>
      <c r="K160" s="147"/>
      <c r="L160" s="144">
        <v>6.5</v>
      </c>
      <c r="M160" s="79"/>
      <c r="N160" s="109">
        <f t="shared" si="11"/>
        <v>7.699999999999999</v>
      </c>
      <c r="O160" s="104">
        <f t="shared" si="10"/>
      </c>
    </row>
    <row r="161" spans="1:15" ht="16.5" hidden="1">
      <c r="A161" s="2">
        <v>9</v>
      </c>
      <c r="B161" s="80" t="str">
        <f t="shared" si="9"/>
        <v>LT-1184-K23</v>
      </c>
      <c r="C161" s="80" t="str">
        <f t="shared" si="9"/>
        <v>Phạm Minh</v>
      </c>
      <c r="D161" s="80" t="str">
        <f t="shared" si="9"/>
        <v>Nhựt</v>
      </c>
      <c r="E161" s="80" t="str">
        <f t="shared" si="9"/>
        <v>12/12/1972</v>
      </c>
      <c r="F161" s="80" t="str">
        <f t="shared" si="9"/>
        <v>Phước Tuy</v>
      </c>
      <c r="G161" s="130"/>
      <c r="H161" s="145">
        <v>9</v>
      </c>
      <c r="I161" s="146"/>
      <c r="J161" s="147">
        <v>9</v>
      </c>
      <c r="K161" s="147"/>
      <c r="L161" s="144">
        <v>4</v>
      </c>
      <c r="M161" s="79"/>
      <c r="N161" s="109">
        <f t="shared" si="11"/>
        <v>6</v>
      </c>
      <c r="O161" s="104">
        <f t="shared" si="10"/>
      </c>
    </row>
    <row r="162" spans="1:15" ht="16.5" hidden="1">
      <c r="A162" s="2">
        <v>10</v>
      </c>
      <c r="B162" s="80" t="str">
        <f t="shared" si="9"/>
        <v>LT-1185-K23</v>
      </c>
      <c r="C162" s="80" t="str">
        <f t="shared" si="9"/>
        <v>Nguyễn Thị Chi</v>
      </c>
      <c r="D162" s="80" t="str">
        <f t="shared" si="9"/>
        <v>Phượng</v>
      </c>
      <c r="E162" s="80" t="str">
        <f t="shared" si="9"/>
        <v>24/11/10982</v>
      </c>
      <c r="F162" s="80" t="str">
        <f t="shared" si="9"/>
        <v>Đồng Nai</v>
      </c>
      <c r="G162" s="130"/>
      <c r="H162" s="145">
        <v>10</v>
      </c>
      <c r="I162" s="146"/>
      <c r="J162" s="147">
        <v>8</v>
      </c>
      <c r="K162" s="147"/>
      <c r="L162" s="144">
        <v>9</v>
      </c>
      <c r="M162" s="79"/>
      <c r="N162" s="109">
        <f t="shared" si="11"/>
        <v>9</v>
      </c>
      <c r="O162" s="104">
        <f t="shared" si="10"/>
      </c>
    </row>
    <row r="163" spans="1:15" ht="16.5" hidden="1">
      <c r="A163" s="2">
        <v>11</v>
      </c>
      <c r="B163" s="80" t="str">
        <f aca="true" t="shared" si="12" ref="B163:F172">B80</f>
        <v>LT-1186-K23</v>
      </c>
      <c r="C163" s="80" t="str">
        <f t="shared" si="12"/>
        <v>Nguyễn Thị Thu </v>
      </c>
      <c r="D163" s="80" t="str">
        <f t="shared" si="12"/>
        <v>Thanh</v>
      </c>
      <c r="E163" s="80" t="str">
        <f t="shared" si="12"/>
        <v>19/05/1993</v>
      </c>
      <c r="F163" s="80" t="str">
        <f t="shared" si="12"/>
        <v>BRVT</v>
      </c>
      <c r="G163" s="130"/>
      <c r="H163" s="145">
        <v>6</v>
      </c>
      <c r="I163" s="146"/>
      <c r="J163" s="147">
        <v>8</v>
      </c>
      <c r="K163" s="147"/>
      <c r="L163" s="144">
        <v>5</v>
      </c>
      <c r="M163" s="79"/>
      <c r="N163" s="109">
        <f t="shared" si="11"/>
        <v>5.800000000000001</v>
      </c>
      <c r="O163" s="104">
        <f t="shared" si="10"/>
      </c>
    </row>
    <row r="164" spans="1:15" ht="16.5" hidden="1">
      <c r="A164" s="2">
        <v>12</v>
      </c>
      <c r="B164" s="80" t="str">
        <f t="shared" si="12"/>
        <v>LT-1187-K23</v>
      </c>
      <c r="C164" s="80" t="str">
        <f t="shared" si="12"/>
        <v>Trần Thị Xuân </v>
      </c>
      <c r="D164" s="80" t="str">
        <f t="shared" si="12"/>
        <v>Thảo</v>
      </c>
      <c r="E164" s="80" t="str">
        <f t="shared" si="12"/>
        <v>20/01/1984</v>
      </c>
      <c r="F164" s="80" t="str">
        <f t="shared" si="12"/>
        <v>Long Đất</v>
      </c>
      <c r="G164" s="130"/>
      <c r="H164" s="145">
        <v>10</v>
      </c>
      <c r="I164" s="146"/>
      <c r="J164" s="147">
        <v>8</v>
      </c>
      <c r="K164" s="147"/>
      <c r="L164" s="144">
        <v>4.5</v>
      </c>
      <c r="M164" s="79"/>
      <c r="N164" s="109">
        <f t="shared" si="11"/>
        <v>6.3</v>
      </c>
      <c r="O164" s="104">
        <f t="shared" si="10"/>
      </c>
    </row>
    <row r="165" spans="1:15" ht="16.5" hidden="1">
      <c r="A165" s="2">
        <v>13</v>
      </c>
      <c r="B165" s="80" t="str">
        <f t="shared" si="12"/>
        <v>LT-1188-K23</v>
      </c>
      <c r="C165" s="80" t="str">
        <f t="shared" si="12"/>
        <v>Võ Thị Huyền </v>
      </c>
      <c r="D165" s="80" t="str">
        <f t="shared" si="12"/>
        <v>Trang</v>
      </c>
      <c r="E165" s="80" t="str">
        <f t="shared" si="12"/>
        <v>11/11/1992</v>
      </c>
      <c r="F165" s="80" t="str">
        <f t="shared" si="12"/>
        <v>BRVT</v>
      </c>
      <c r="G165" s="130"/>
      <c r="H165" s="145">
        <v>10</v>
      </c>
      <c r="I165" s="146"/>
      <c r="J165" s="147">
        <v>8</v>
      </c>
      <c r="K165" s="147"/>
      <c r="L165" s="144">
        <v>9</v>
      </c>
      <c r="M165" s="79"/>
      <c r="N165" s="109">
        <f t="shared" si="11"/>
        <v>9</v>
      </c>
      <c r="O165" s="104">
        <f t="shared" si="10"/>
      </c>
    </row>
    <row r="166" spans="1:15" ht="16.5" hidden="1">
      <c r="A166" s="2">
        <v>14</v>
      </c>
      <c r="B166" s="80" t="str">
        <f t="shared" si="12"/>
        <v>LT-1189-K23</v>
      </c>
      <c r="C166" s="80" t="str">
        <f t="shared" si="12"/>
        <v>Nguyễn Thị Mỹ</v>
      </c>
      <c r="D166" s="80" t="str">
        <f t="shared" si="12"/>
        <v>Trúc</v>
      </c>
      <c r="E166" s="80">
        <f t="shared" si="12"/>
        <v>30391</v>
      </c>
      <c r="F166" s="80" t="str">
        <f t="shared" si="12"/>
        <v>Đồng Nai</v>
      </c>
      <c r="G166" s="130"/>
      <c r="H166" s="145">
        <v>10</v>
      </c>
      <c r="I166" s="146"/>
      <c r="J166" s="147">
        <v>9</v>
      </c>
      <c r="K166" s="147"/>
      <c r="L166" s="144">
        <v>8</v>
      </c>
      <c r="M166" s="79"/>
      <c r="N166" s="109">
        <f t="shared" si="11"/>
        <v>8.6</v>
      </c>
      <c r="O166" s="104">
        <f t="shared" si="10"/>
      </c>
    </row>
    <row r="167" spans="1:15" ht="16.5" hidden="1">
      <c r="A167" s="2">
        <v>15</v>
      </c>
      <c r="B167" s="80" t="str">
        <f t="shared" si="12"/>
        <v>LT-1190-K23</v>
      </c>
      <c r="C167" s="80" t="str">
        <f t="shared" si="12"/>
        <v>Vương Thị Xuân</v>
      </c>
      <c r="D167" s="80" t="str">
        <f t="shared" si="12"/>
        <v>Mai</v>
      </c>
      <c r="E167" s="80" t="str">
        <f t="shared" si="12"/>
        <v>19/01/1979</v>
      </c>
      <c r="F167" s="80" t="str">
        <f t="shared" si="12"/>
        <v>Bà Rịa</v>
      </c>
      <c r="G167" s="130"/>
      <c r="H167" s="145">
        <v>10</v>
      </c>
      <c r="I167" s="146"/>
      <c r="J167" s="147">
        <v>9</v>
      </c>
      <c r="K167" s="147"/>
      <c r="L167" s="144">
        <v>7</v>
      </c>
      <c r="M167" s="79"/>
      <c r="N167" s="109">
        <f t="shared" si="11"/>
        <v>8</v>
      </c>
      <c r="O167" s="104">
        <f t="shared" si="10"/>
      </c>
    </row>
    <row r="168" spans="1:15" ht="16.5" hidden="1">
      <c r="A168" s="2">
        <v>16</v>
      </c>
      <c r="B168" s="80" t="str">
        <f t="shared" si="12"/>
        <v>LT-1191-K23</v>
      </c>
      <c r="C168" s="80" t="str">
        <f t="shared" si="12"/>
        <v>Võ Thị </v>
      </c>
      <c r="D168" s="80" t="str">
        <f t="shared" si="12"/>
        <v>Ngọc</v>
      </c>
      <c r="E168" s="80" t="str">
        <f t="shared" si="12"/>
        <v>01/10/1987</v>
      </c>
      <c r="F168" s="80" t="str">
        <f t="shared" si="12"/>
        <v>Quảng Ngãi</v>
      </c>
      <c r="G168" s="130"/>
      <c r="H168" s="145">
        <v>9</v>
      </c>
      <c r="I168" s="146"/>
      <c r="J168" s="147">
        <v>8</v>
      </c>
      <c r="K168" s="147"/>
      <c r="L168" s="144">
        <v>7.5</v>
      </c>
      <c r="M168" s="79"/>
      <c r="N168" s="109">
        <f t="shared" si="11"/>
        <v>7.9</v>
      </c>
      <c r="O168" s="104">
        <f t="shared" si="10"/>
      </c>
    </row>
    <row r="169" spans="1:15" ht="16.5" hidden="1">
      <c r="A169" s="2">
        <v>17</v>
      </c>
      <c r="B169" s="80" t="str">
        <f t="shared" si="12"/>
        <v>LT-1192-K23</v>
      </c>
      <c r="C169" s="80" t="str">
        <f t="shared" si="12"/>
        <v>Võ Thị Thu</v>
      </c>
      <c r="D169" s="80" t="str">
        <f t="shared" si="12"/>
        <v>Hằng</v>
      </c>
      <c r="E169" s="80" t="str">
        <f t="shared" si="12"/>
        <v>19/04/1995</v>
      </c>
      <c r="F169" s="80" t="str">
        <f t="shared" si="12"/>
        <v>BRVT</v>
      </c>
      <c r="G169" s="130"/>
      <c r="H169" s="145">
        <v>7</v>
      </c>
      <c r="I169" s="146"/>
      <c r="J169" s="147">
        <v>9</v>
      </c>
      <c r="K169" s="147"/>
      <c r="L169" s="144">
        <v>7</v>
      </c>
      <c r="M169" s="79"/>
      <c r="N169" s="109">
        <f t="shared" si="11"/>
        <v>7.4</v>
      </c>
      <c r="O169" s="104">
        <f t="shared" si="10"/>
      </c>
    </row>
    <row r="170" spans="1:15" ht="16.5" hidden="1">
      <c r="A170" s="2">
        <v>18</v>
      </c>
      <c r="B170" s="80" t="str">
        <f t="shared" si="12"/>
        <v>LT-1193-K23</v>
      </c>
      <c r="C170" s="80" t="str">
        <f t="shared" si="12"/>
        <v>Nguyễn Thị Minh</v>
      </c>
      <c r="D170" s="80" t="str">
        <f t="shared" si="12"/>
        <v>Quyên</v>
      </c>
      <c r="E170" s="80" t="str">
        <f t="shared" si="12"/>
        <v>05/03/1981</v>
      </c>
      <c r="F170" s="80" t="str">
        <f t="shared" si="12"/>
        <v>Đồng Nai</v>
      </c>
      <c r="G170" s="130"/>
      <c r="H170" s="145">
        <v>7</v>
      </c>
      <c r="I170" s="146"/>
      <c r="J170" s="147">
        <v>9</v>
      </c>
      <c r="K170" s="147"/>
      <c r="L170" s="144">
        <v>6</v>
      </c>
      <c r="M170" s="79"/>
      <c r="N170" s="109">
        <f t="shared" si="11"/>
        <v>6.8</v>
      </c>
      <c r="O170" s="104">
        <f t="shared" si="10"/>
      </c>
    </row>
    <row r="171" spans="1:15" ht="16.5" hidden="1">
      <c r="A171" s="2">
        <v>19</v>
      </c>
      <c r="B171" s="80" t="str">
        <f t="shared" si="12"/>
        <v>LT-1194-K23</v>
      </c>
      <c r="C171" s="80" t="str">
        <f t="shared" si="12"/>
        <v>Trương Thị Thảo </v>
      </c>
      <c r="D171" s="80" t="str">
        <f t="shared" si="12"/>
        <v>Trang</v>
      </c>
      <c r="E171" s="80" t="str">
        <f t="shared" si="12"/>
        <v>10/08/1988</v>
      </c>
      <c r="F171" s="80" t="str">
        <f t="shared" si="12"/>
        <v>BRVT</v>
      </c>
      <c r="G171" s="130"/>
      <c r="H171" s="145">
        <v>7</v>
      </c>
      <c r="I171" s="146"/>
      <c r="J171" s="147">
        <v>9</v>
      </c>
      <c r="K171" s="147"/>
      <c r="L171" s="144">
        <v>6.5</v>
      </c>
      <c r="M171" s="79"/>
      <c r="N171" s="109">
        <f t="shared" si="11"/>
        <v>7.1</v>
      </c>
      <c r="O171" s="104">
        <f t="shared" si="10"/>
      </c>
    </row>
    <row r="172" spans="1:15" ht="16.5" hidden="1">
      <c r="A172" s="2">
        <v>20</v>
      </c>
      <c r="B172" s="80" t="str">
        <f t="shared" si="12"/>
        <v>LT-1195-K23</v>
      </c>
      <c r="C172" s="80" t="str">
        <f t="shared" si="12"/>
        <v>Trần Văn</v>
      </c>
      <c r="D172" s="80" t="str">
        <f t="shared" si="12"/>
        <v>Tuân</v>
      </c>
      <c r="E172" s="80">
        <f t="shared" si="12"/>
        <v>31067</v>
      </c>
      <c r="F172" s="80" t="str">
        <f t="shared" si="12"/>
        <v>BRVT</v>
      </c>
      <c r="G172" s="130"/>
      <c r="H172" s="145">
        <v>9</v>
      </c>
      <c r="I172" s="146"/>
      <c r="J172" s="147">
        <v>9</v>
      </c>
      <c r="K172" s="147"/>
      <c r="L172" s="144">
        <v>6.5</v>
      </c>
      <c r="M172" s="79"/>
      <c r="N172" s="109">
        <f t="shared" si="11"/>
        <v>7.5</v>
      </c>
      <c r="O172" s="104">
        <f t="shared" si="10"/>
      </c>
    </row>
    <row r="173" spans="1:15" ht="12.75" hidden="1">
      <c r="A173" s="2"/>
      <c r="B173" s="80"/>
      <c r="C173" s="80"/>
      <c r="D173" s="80"/>
      <c r="E173" s="80"/>
      <c r="F173" s="80"/>
      <c r="G173" s="131"/>
      <c r="H173" s="131"/>
      <c r="I173" s="131"/>
      <c r="J173" s="131"/>
      <c r="K173" s="131"/>
      <c r="L173" s="131"/>
      <c r="M173" s="79"/>
      <c r="N173" s="109"/>
      <c r="O173" s="104"/>
    </row>
    <row r="174" ht="15.75" hidden="1"/>
    <row r="175" ht="15.75" hidden="1"/>
    <row r="176" ht="15.75" hidden="1">
      <c r="A176" s="6">
        <f>C53</f>
        <v>0</v>
      </c>
    </row>
    <row r="177" spans="1:15" ht="63.75" customHeight="1" hidden="1">
      <c r="A177" s="165" t="s">
        <v>2</v>
      </c>
      <c r="B177" s="148" t="s">
        <v>41</v>
      </c>
      <c r="C177" s="159" t="s">
        <v>3</v>
      </c>
      <c r="D177" s="160"/>
      <c r="E177" s="165" t="s">
        <v>4</v>
      </c>
      <c r="F177" s="165" t="s">
        <v>5</v>
      </c>
      <c r="G177" s="151" t="s">
        <v>6</v>
      </c>
      <c r="H177" s="151" t="s">
        <v>7</v>
      </c>
      <c r="I177" s="151"/>
      <c r="J177" s="151" t="s">
        <v>8</v>
      </c>
      <c r="K177" s="151"/>
      <c r="L177" s="152" t="s">
        <v>9</v>
      </c>
      <c r="M177" s="153"/>
      <c r="N177" s="148" t="s">
        <v>10</v>
      </c>
      <c r="O177" s="148" t="s">
        <v>11</v>
      </c>
    </row>
    <row r="178" spans="1:15" ht="15.75" hidden="1">
      <c r="A178" s="157"/>
      <c r="B178" s="157"/>
      <c r="C178" s="161"/>
      <c r="D178" s="162"/>
      <c r="E178" s="157"/>
      <c r="F178" s="157"/>
      <c r="G178" s="151"/>
      <c r="H178" s="3" t="s">
        <v>12</v>
      </c>
      <c r="I178" s="3" t="s">
        <v>13</v>
      </c>
      <c r="J178" s="3" t="s">
        <v>12</v>
      </c>
      <c r="K178" s="3" t="s">
        <v>13</v>
      </c>
      <c r="L178" s="78" t="s">
        <v>39</v>
      </c>
      <c r="M178" s="4" t="s">
        <v>40</v>
      </c>
      <c r="N178" s="149"/>
      <c r="O178" s="149"/>
    </row>
    <row r="179" spans="1:15" ht="15.75" hidden="1">
      <c r="A179" s="158"/>
      <c r="B179" s="158"/>
      <c r="C179" s="163"/>
      <c r="D179" s="164"/>
      <c r="E179" s="158"/>
      <c r="F179" s="158"/>
      <c r="G179" s="4"/>
      <c r="H179" s="3"/>
      <c r="I179" s="3"/>
      <c r="J179" s="3"/>
      <c r="K179" s="3"/>
      <c r="L179" s="4"/>
      <c r="M179" s="4"/>
      <c r="N179" s="150"/>
      <c r="O179" s="150"/>
    </row>
    <row r="180" spans="1:17" ht="15.75" hidden="1">
      <c r="A180" s="2">
        <v>1</v>
      </c>
      <c r="B180" s="80" t="str">
        <f aca="true" t="shared" si="13" ref="B180:F189">B70</f>
        <v>LT-1176-K23</v>
      </c>
      <c r="C180" s="80" t="str">
        <f t="shared" si="13"/>
        <v>Mai Thị </v>
      </c>
      <c r="D180" s="80" t="str">
        <f t="shared" si="13"/>
        <v>Hà</v>
      </c>
      <c r="E180" s="80" t="str">
        <f t="shared" si="13"/>
        <v>21/10/1973</v>
      </c>
      <c r="F180" s="80" t="str">
        <f t="shared" si="13"/>
        <v>BRVT</v>
      </c>
      <c r="G180" s="114"/>
      <c r="H180" s="114"/>
      <c r="I180" s="114"/>
      <c r="J180" s="114"/>
      <c r="K180" s="114"/>
      <c r="L180" s="144"/>
      <c r="M180" s="103"/>
      <c r="N180" s="109">
        <f>H180*0.2+J180*0.2+L180*0.6</f>
        <v>0</v>
      </c>
      <c r="O180" s="104" t="str">
        <f aca="true" t="shared" si="14" ref="O180:O199">IF(N180&lt;5,"Học lại","")</f>
        <v>Học lại</v>
      </c>
      <c r="Q180" s="110"/>
    </row>
    <row r="181" spans="1:17" ht="15.75" hidden="1">
      <c r="A181" s="2">
        <v>2</v>
      </c>
      <c r="B181" s="80" t="str">
        <f t="shared" si="13"/>
        <v>LT-1177-K23</v>
      </c>
      <c r="C181" s="80" t="str">
        <f t="shared" si="13"/>
        <v>Nguyễn Thị Ánh </v>
      </c>
      <c r="D181" s="80" t="str">
        <f t="shared" si="13"/>
        <v>Hằng</v>
      </c>
      <c r="E181" s="80" t="str">
        <f t="shared" si="13"/>
        <v>18/11/1983</v>
      </c>
      <c r="F181" s="80" t="str">
        <f t="shared" si="13"/>
        <v>BRVT</v>
      </c>
      <c r="G181" s="114"/>
      <c r="H181" s="114"/>
      <c r="I181" s="114"/>
      <c r="J181" s="114"/>
      <c r="K181" s="114"/>
      <c r="L181" s="144"/>
      <c r="M181" s="103"/>
      <c r="N181" s="109">
        <f aca="true" t="shared" si="15" ref="N181:N199">H181*0.2+J181*0.2+L181*0.6</f>
        <v>0</v>
      </c>
      <c r="O181" s="104" t="str">
        <f t="shared" si="14"/>
        <v>Học lại</v>
      </c>
      <c r="Q181" s="110"/>
    </row>
    <row r="182" spans="1:17" ht="15.75" hidden="1">
      <c r="A182" s="2">
        <v>3</v>
      </c>
      <c r="B182" s="80" t="str">
        <f t="shared" si="13"/>
        <v>LT-1178-K23</v>
      </c>
      <c r="C182" s="80" t="str">
        <f t="shared" si="13"/>
        <v>Ngô Thị Mỹ </v>
      </c>
      <c r="D182" s="80" t="str">
        <f t="shared" si="13"/>
        <v>Hạnh</v>
      </c>
      <c r="E182" s="80" t="str">
        <f t="shared" si="13"/>
        <v>02/03/1982</v>
      </c>
      <c r="F182" s="80" t="str">
        <f t="shared" si="13"/>
        <v>BRVT</v>
      </c>
      <c r="G182" s="114"/>
      <c r="H182" s="114"/>
      <c r="I182" s="114"/>
      <c r="J182" s="114"/>
      <c r="K182" s="114"/>
      <c r="L182" s="144"/>
      <c r="M182" s="103"/>
      <c r="N182" s="109">
        <f t="shared" si="15"/>
        <v>0</v>
      </c>
      <c r="O182" s="104" t="str">
        <f t="shared" si="14"/>
        <v>Học lại</v>
      </c>
      <c r="Q182" s="110"/>
    </row>
    <row r="183" spans="1:17" ht="15.75" hidden="1">
      <c r="A183" s="2">
        <v>4</v>
      </c>
      <c r="B183" s="80" t="str">
        <f t="shared" si="13"/>
        <v>LT-1179-K23</v>
      </c>
      <c r="C183" s="80" t="str">
        <f t="shared" si="13"/>
        <v>Nguyễn Thị</v>
      </c>
      <c r="D183" s="80" t="str">
        <f t="shared" si="13"/>
        <v>Hương</v>
      </c>
      <c r="E183" s="80" t="str">
        <f t="shared" si="13"/>
        <v>28/11/1987</v>
      </c>
      <c r="F183" s="80" t="str">
        <f t="shared" si="13"/>
        <v>BRVT</v>
      </c>
      <c r="G183" s="114"/>
      <c r="H183" s="114"/>
      <c r="I183" s="114"/>
      <c r="J183" s="114"/>
      <c r="K183" s="114"/>
      <c r="L183" s="144"/>
      <c r="M183" s="103"/>
      <c r="N183" s="109">
        <f t="shared" si="15"/>
        <v>0</v>
      </c>
      <c r="O183" s="104" t="str">
        <f t="shared" si="14"/>
        <v>Học lại</v>
      </c>
      <c r="Q183" s="110"/>
    </row>
    <row r="184" spans="1:17" ht="15.75" hidden="1">
      <c r="A184" s="2">
        <v>5</v>
      </c>
      <c r="B184" s="80" t="str">
        <f t="shared" si="13"/>
        <v>LT-1180-K23</v>
      </c>
      <c r="C184" s="80" t="str">
        <f t="shared" si="13"/>
        <v>Ngô Dư </v>
      </c>
      <c r="D184" s="80" t="str">
        <f t="shared" si="13"/>
        <v>Huynh</v>
      </c>
      <c r="E184" s="80" t="str">
        <f t="shared" si="13"/>
        <v>12/05/1985</v>
      </c>
      <c r="F184" s="80" t="str">
        <f t="shared" si="13"/>
        <v>BRVT</v>
      </c>
      <c r="G184" s="114"/>
      <c r="H184" s="114"/>
      <c r="I184" s="114"/>
      <c r="J184" s="114"/>
      <c r="K184" s="114"/>
      <c r="L184" s="144"/>
      <c r="M184" s="103"/>
      <c r="N184" s="109">
        <f t="shared" si="15"/>
        <v>0</v>
      </c>
      <c r="O184" s="104" t="str">
        <f t="shared" si="14"/>
        <v>Học lại</v>
      </c>
      <c r="Q184" s="110"/>
    </row>
    <row r="185" spans="1:17" ht="15.75" hidden="1">
      <c r="A185" s="2">
        <v>6</v>
      </c>
      <c r="B185" s="80" t="str">
        <f t="shared" si="13"/>
        <v>LT-1181-K23</v>
      </c>
      <c r="C185" s="80" t="str">
        <f t="shared" si="13"/>
        <v>Huỳnh Thị </v>
      </c>
      <c r="D185" s="80" t="str">
        <f t="shared" si="13"/>
        <v>Lan</v>
      </c>
      <c r="E185" s="80" t="str">
        <f t="shared" si="13"/>
        <v>15/05/1988</v>
      </c>
      <c r="F185" s="80" t="str">
        <f t="shared" si="13"/>
        <v>Đồng Nai</v>
      </c>
      <c r="G185" s="114"/>
      <c r="H185" s="114"/>
      <c r="I185" s="114"/>
      <c r="J185" s="114"/>
      <c r="K185" s="114"/>
      <c r="L185" s="144"/>
      <c r="M185" s="103"/>
      <c r="N185" s="109">
        <f t="shared" si="15"/>
        <v>0</v>
      </c>
      <c r="O185" s="104" t="str">
        <f t="shared" si="14"/>
        <v>Học lại</v>
      </c>
      <c r="Q185" s="110"/>
    </row>
    <row r="186" spans="1:17" ht="15.75" hidden="1">
      <c r="A186" s="2">
        <v>7</v>
      </c>
      <c r="B186" s="80" t="str">
        <f t="shared" si="13"/>
        <v>LT-1182-K23</v>
      </c>
      <c r="C186" s="80" t="str">
        <f t="shared" si="13"/>
        <v>Đặng Thị Kim </v>
      </c>
      <c r="D186" s="80" t="str">
        <f t="shared" si="13"/>
        <v>Loan</v>
      </c>
      <c r="E186" s="80" t="str">
        <f t="shared" si="13"/>
        <v>07/07/1990</v>
      </c>
      <c r="F186" s="80" t="str">
        <f t="shared" si="13"/>
        <v>Tây Ninh</v>
      </c>
      <c r="G186" s="114"/>
      <c r="H186" s="114"/>
      <c r="I186" s="114"/>
      <c r="J186" s="114"/>
      <c r="K186" s="114"/>
      <c r="L186" s="144"/>
      <c r="M186" s="103"/>
      <c r="N186" s="109">
        <f t="shared" si="15"/>
        <v>0</v>
      </c>
      <c r="O186" s="104" t="str">
        <f t="shared" si="14"/>
        <v>Học lại</v>
      </c>
      <c r="Q186" s="110"/>
    </row>
    <row r="187" spans="1:17" ht="15.75" hidden="1">
      <c r="A187" s="2">
        <v>8</v>
      </c>
      <c r="B187" s="80" t="str">
        <f t="shared" si="13"/>
        <v>LT-1183-K23</v>
      </c>
      <c r="C187" s="80" t="str">
        <f t="shared" si="13"/>
        <v>Hà Thi Thu</v>
      </c>
      <c r="D187" s="80" t="str">
        <f t="shared" si="13"/>
        <v>Nguyệt</v>
      </c>
      <c r="E187" s="80" t="str">
        <f t="shared" si="13"/>
        <v>06/03/1990</v>
      </c>
      <c r="F187" s="80" t="str">
        <f t="shared" si="13"/>
        <v>Phú Thọ</v>
      </c>
      <c r="G187" s="114"/>
      <c r="H187" s="114"/>
      <c r="I187" s="114"/>
      <c r="J187" s="114"/>
      <c r="K187" s="114"/>
      <c r="L187" s="144"/>
      <c r="M187" s="103"/>
      <c r="N187" s="109">
        <f t="shared" si="15"/>
        <v>0</v>
      </c>
      <c r="O187" s="104" t="str">
        <f t="shared" si="14"/>
        <v>Học lại</v>
      </c>
      <c r="Q187" s="110"/>
    </row>
    <row r="188" spans="1:17" ht="15.75" hidden="1">
      <c r="A188" s="2">
        <v>9</v>
      </c>
      <c r="B188" s="80" t="str">
        <f t="shared" si="13"/>
        <v>LT-1184-K23</v>
      </c>
      <c r="C188" s="80" t="str">
        <f t="shared" si="13"/>
        <v>Phạm Minh</v>
      </c>
      <c r="D188" s="80" t="str">
        <f t="shared" si="13"/>
        <v>Nhựt</v>
      </c>
      <c r="E188" s="80" t="str">
        <f t="shared" si="13"/>
        <v>12/12/1972</v>
      </c>
      <c r="F188" s="80" t="str">
        <f t="shared" si="13"/>
        <v>Phước Tuy</v>
      </c>
      <c r="G188" s="114"/>
      <c r="H188" s="114"/>
      <c r="I188" s="114"/>
      <c r="J188" s="114"/>
      <c r="K188" s="114"/>
      <c r="L188" s="144"/>
      <c r="M188" s="103"/>
      <c r="N188" s="109">
        <f t="shared" si="15"/>
        <v>0</v>
      </c>
      <c r="O188" s="104" t="str">
        <f t="shared" si="14"/>
        <v>Học lại</v>
      </c>
      <c r="Q188" s="110"/>
    </row>
    <row r="189" spans="1:17" ht="15.75" hidden="1">
      <c r="A189" s="2">
        <v>10</v>
      </c>
      <c r="B189" s="80" t="str">
        <f t="shared" si="13"/>
        <v>LT-1185-K23</v>
      </c>
      <c r="C189" s="80" t="str">
        <f t="shared" si="13"/>
        <v>Nguyễn Thị Chi</v>
      </c>
      <c r="D189" s="80" t="str">
        <f t="shared" si="13"/>
        <v>Phượng</v>
      </c>
      <c r="E189" s="80" t="str">
        <f t="shared" si="13"/>
        <v>24/11/10982</v>
      </c>
      <c r="F189" s="80" t="str">
        <f t="shared" si="13"/>
        <v>Đồng Nai</v>
      </c>
      <c r="G189" s="114"/>
      <c r="H189" s="114"/>
      <c r="I189" s="114"/>
      <c r="J189" s="114"/>
      <c r="K189" s="114"/>
      <c r="L189" s="144"/>
      <c r="M189" s="103"/>
      <c r="N189" s="109">
        <f t="shared" si="15"/>
        <v>0</v>
      </c>
      <c r="O189" s="104" t="str">
        <f t="shared" si="14"/>
        <v>Học lại</v>
      </c>
      <c r="Q189" s="110"/>
    </row>
    <row r="190" spans="1:17" ht="15.75" hidden="1">
      <c r="A190" s="2">
        <v>11</v>
      </c>
      <c r="B190" s="80" t="str">
        <f aca="true" t="shared" si="16" ref="B190:F199">B80</f>
        <v>LT-1186-K23</v>
      </c>
      <c r="C190" s="80" t="str">
        <f t="shared" si="16"/>
        <v>Nguyễn Thị Thu </v>
      </c>
      <c r="D190" s="80" t="str">
        <f t="shared" si="16"/>
        <v>Thanh</v>
      </c>
      <c r="E190" s="80" t="str">
        <f t="shared" si="16"/>
        <v>19/05/1993</v>
      </c>
      <c r="F190" s="80" t="str">
        <f t="shared" si="16"/>
        <v>BRVT</v>
      </c>
      <c r="G190" s="114"/>
      <c r="H190" s="114"/>
      <c r="I190" s="114"/>
      <c r="J190" s="114"/>
      <c r="K190" s="114"/>
      <c r="L190" s="144"/>
      <c r="M190" s="103"/>
      <c r="N190" s="109">
        <f t="shared" si="15"/>
        <v>0</v>
      </c>
      <c r="O190" s="104" t="str">
        <f t="shared" si="14"/>
        <v>Học lại</v>
      </c>
      <c r="Q190" s="110"/>
    </row>
    <row r="191" spans="1:17" ht="15.75" hidden="1">
      <c r="A191" s="2">
        <v>12</v>
      </c>
      <c r="B191" s="80" t="str">
        <f t="shared" si="16"/>
        <v>LT-1187-K23</v>
      </c>
      <c r="C191" s="80" t="str">
        <f t="shared" si="16"/>
        <v>Trần Thị Xuân </v>
      </c>
      <c r="D191" s="80" t="str">
        <f t="shared" si="16"/>
        <v>Thảo</v>
      </c>
      <c r="E191" s="80" t="str">
        <f t="shared" si="16"/>
        <v>20/01/1984</v>
      </c>
      <c r="F191" s="80" t="str">
        <f t="shared" si="16"/>
        <v>Long Đất</v>
      </c>
      <c r="G191" s="114"/>
      <c r="H191" s="114"/>
      <c r="I191" s="114"/>
      <c r="J191" s="114"/>
      <c r="K191" s="114"/>
      <c r="L191" s="144"/>
      <c r="M191" s="103"/>
      <c r="N191" s="109">
        <f t="shared" si="15"/>
        <v>0</v>
      </c>
      <c r="O191" s="104" t="str">
        <f t="shared" si="14"/>
        <v>Học lại</v>
      </c>
      <c r="Q191" s="110"/>
    </row>
    <row r="192" spans="1:17" ht="15.75" hidden="1">
      <c r="A192" s="2">
        <v>13</v>
      </c>
      <c r="B192" s="80" t="str">
        <f t="shared" si="16"/>
        <v>LT-1188-K23</v>
      </c>
      <c r="C192" s="80" t="str">
        <f t="shared" si="16"/>
        <v>Võ Thị Huyền </v>
      </c>
      <c r="D192" s="80" t="str">
        <f t="shared" si="16"/>
        <v>Trang</v>
      </c>
      <c r="E192" s="80" t="str">
        <f t="shared" si="16"/>
        <v>11/11/1992</v>
      </c>
      <c r="F192" s="80" t="str">
        <f t="shared" si="16"/>
        <v>BRVT</v>
      </c>
      <c r="G192" s="114"/>
      <c r="H192" s="114"/>
      <c r="I192" s="114"/>
      <c r="J192" s="114"/>
      <c r="K192" s="114"/>
      <c r="L192" s="144"/>
      <c r="M192" s="103"/>
      <c r="N192" s="109">
        <f t="shared" si="15"/>
        <v>0</v>
      </c>
      <c r="O192" s="104" t="str">
        <f t="shared" si="14"/>
        <v>Học lại</v>
      </c>
      <c r="Q192" s="110"/>
    </row>
    <row r="193" spans="1:17" ht="15.75" hidden="1">
      <c r="A193" s="2">
        <v>14</v>
      </c>
      <c r="B193" s="80" t="str">
        <f t="shared" si="16"/>
        <v>LT-1189-K23</v>
      </c>
      <c r="C193" s="80" t="str">
        <f t="shared" si="16"/>
        <v>Nguyễn Thị Mỹ</v>
      </c>
      <c r="D193" s="80" t="str">
        <f t="shared" si="16"/>
        <v>Trúc</v>
      </c>
      <c r="E193" s="80">
        <f t="shared" si="16"/>
        <v>30391</v>
      </c>
      <c r="F193" s="80" t="str">
        <f t="shared" si="16"/>
        <v>Đồng Nai</v>
      </c>
      <c r="G193" s="114"/>
      <c r="H193" s="114"/>
      <c r="I193" s="114"/>
      <c r="J193" s="114"/>
      <c r="K193" s="114"/>
      <c r="L193" s="144"/>
      <c r="M193" s="103"/>
      <c r="N193" s="109">
        <f t="shared" si="15"/>
        <v>0</v>
      </c>
      <c r="O193" s="104" t="str">
        <f t="shared" si="14"/>
        <v>Học lại</v>
      </c>
      <c r="Q193" s="110"/>
    </row>
    <row r="194" spans="1:17" ht="15.75" hidden="1">
      <c r="A194" s="2">
        <v>15</v>
      </c>
      <c r="B194" s="80" t="str">
        <f t="shared" si="16"/>
        <v>LT-1190-K23</v>
      </c>
      <c r="C194" s="80" t="str">
        <f t="shared" si="16"/>
        <v>Vương Thị Xuân</v>
      </c>
      <c r="D194" s="80" t="str">
        <f t="shared" si="16"/>
        <v>Mai</v>
      </c>
      <c r="E194" s="80" t="str">
        <f t="shared" si="16"/>
        <v>19/01/1979</v>
      </c>
      <c r="F194" s="80" t="str">
        <f t="shared" si="16"/>
        <v>Bà Rịa</v>
      </c>
      <c r="G194" s="114"/>
      <c r="H194" s="114"/>
      <c r="I194" s="114"/>
      <c r="J194" s="114"/>
      <c r="K194" s="114"/>
      <c r="L194" s="144"/>
      <c r="M194" s="103"/>
      <c r="N194" s="109">
        <f t="shared" si="15"/>
        <v>0</v>
      </c>
      <c r="O194" s="104" t="str">
        <f t="shared" si="14"/>
        <v>Học lại</v>
      </c>
      <c r="Q194" s="110"/>
    </row>
    <row r="195" spans="1:17" ht="15.75" hidden="1">
      <c r="A195" s="2">
        <v>16</v>
      </c>
      <c r="B195" s="80" t="str">
        <f t="shared" si="16"/>
        <v>LT-1191-K23</v>
      </c>
      <c r="C195" s="80" t="str">
        <f t="shared" si="16"/>
        <v>Võ Thị </v>
      </c>
      <c r="D195" s="80" t="str">
        <f t="shared" si="16"/>
        <v>Ngọc</v>
      </c>
      <c r="E195" s="80" t="str">
        <f t="shared" si="16"/>
        <v>01/10/1987</v>
      </c>
      <c r="F195" s="80" t="str">
        <f t="shared" si="16"/>
        <v>Quảng Ngãi</v>
      </c>
      <c r="G195" s="114"/>
      <c r="H195" s="114"/>
      <c r="I195" s="114"/>
      <c r="J195" s="114"/>
      <c r="K195" s="114"/>
      <c r="L195" s="144"/>
      <c r="M195" s="103"/>
      <c r="N195" s="109">
        <f t="shared" si="15"/>
        <v>0</v>
      </c>
      <c r="O195" s="104" t="str">
        <f t="shared" si="14"/>
        <v>Học lại</v>
      </c>
      <c r="Q195" s="110"/>
    </row>
    <row r="196" spans="1:17" ht="15.75" hidden="1">
      <c r="A196" s="2">
        <v>17</v>
      </c>
      <c r="B196" s="80" t="str">
        <f t="shared" si="16"/>
        <v>LT-1192-K23</v>
      </c>
      <c r="C196" s="80" t="str">
        <f t="shared" si="16"/>
        <v>Võ Thị Thu</v>
      </c>
      <c r="D196" s="80" t="str">
        <f t="shared" si="16"/>
        <v>Hằng</v>
      </c>
      <c r="E196" s="80" t="str">
        <f t="shared" si="16"/>
        <v>19/04/1995</v>
      </c>
      <c r="F196" s="80" t="str">
        <f t="shared" si="16"/>
        <v>BRVT</v>
      </c>
      <c r="G196" s="114"/>
      <c r="H196" s="114"/>
      <c r="I196" s="114"/>
      <c r="J196" s="114"/>
      <c r="K196" s="114"/>
      <c r="L196" s="144"/>
      <c r="M196" s="103"/>
      <c r="N196" s="109">
        <f t="shared" si="15"/>
        <v>0</v>
      </c>
      <c r="O196" s="104" t="str">
        <f t="shared" si="14"/>
        <v>Học lại</v>
      </c>
      <c r="Q196" s="110"/>
    </row>
    <row r="197" spans="1:17" ht="15.75" hidden="1">
      <c r="A197" s="2">
        <v>18</v>
      </c>
      <c r="B197" s="80" t="str">
        <f t="shared" si="16"/>
        <v>LT-1193-K23</v>
      </c>
      <c r="C197" s="80" t="str">
        <f t="shared" si="16"/>
        <v>Nguyễn Thị Minh</v>
      </c>
      <c r="D197" s="80" t="str">
        <f t="shared" si="16"/>
        <v>Quyên</v>
      </c>
      <c r="E197" s="80" t="str">
        <f t="shared" si="16"/>
        <v>05/03/1981</v>
      </c>
      <c r="F197" s="80" t="str">
        <f t="shared" si="16"/>
        <v>Đồng Nai</v>
      </c>
      <c r="G197" s="114"/>
      <c r="H197" s="114"/>
      <c r="I197" s="114"/>
      <c r="J197" s="114"/>
      <c r="K197" s="114"/>
      <c r="L197" s="144"/>
      <c r="M197" s="103"/>
      <c r="N197" s="109">
        <f t="shared" si="15"/>
        <v>0</v>
      </c>
      <c r="O197" s="104" t="str">
        <f t="shared" si="14"/>
        <v>Học lại</v>
      </c>
      <c r="Q197" s="110"/>
    </row>
    <row r="198" spans="1:17" ht="15.75" hidden="1">
      <c r="A198" s="2">
        <v>19</v>
      </c>
      <c r="B198" s="80" t="str">
        <f t="shared" si="16"/>
        <v>LT-1194-K23</v>
      </c>
      <c r="C198" s="80" t="str">
        <f t="shared" si="16"/>
        <v>Trương Thị Thảo </v>
      </c>
      <c r="D198" s="80" t="str">
        <f t="shared" si="16"/>
        <v>Trang</v>
      </c>
      <c r="E198" s="80" t="str">
        <f t="shared" si="16"/>
        <v>10/08/1988</v>
      </c>
      <c r="F198" s="80" t="str">
        <f t="shared" si="16"/>
        <v>BRVT</v>
      </c>
      <c r="G198" s="114"/>
      <c r="H198" s="114"/>
      <c r="I198" s="114"/>
      <c r="J198" s="114"/>
      <c r="K198" s="114"/>
      <c r="L198" s="144"/>
      <c r="M198" s="103"/>
      <c r="N198" s="109">
        <f t="shared" si="15"/>
        <v>0</v>
      </c>
      <c r="O198" s="104" t="str">
        <f t="shared" si="14"/>
        <v>Học lại</v>
      </c>
      <c r="Q198" s="110"/>
    </row>
    <row r="199" spans="1:17" ht="15.75" hidden="1">
      <c r="A199" s="2">
        <v>20</v>
      </c>
      <c r="B199" s="80" t="str">
        <f t="shared" si="16"/>
        <v>LT-1195-K23</v>
      </c>
      <c r="C199" s="80" t="str">
        <f t="shared" si="16"/>
        <v>Trần Văn</v>
      </c>
      <c r="D199" s="80" t="str">
        <f t="shared" si="16"/>
        <v>Tuân</v>
      </c>
      <c r="E199" s="80">
        <f t="shared" si="16"/>
        <v>31067</v>
      </c>
      <c r="F199" s="80" t="str">
        <f t="shared" si="16"/>
        <v>BRVT</v>
      </c>
      <c r="G199" s="114"/>
      <c r="H199" s="114"/>
      <c r="I199" s="114"/>
      <c r="J199" s="114"/>
      <c r="K199" s="114"/>
      <c r="L199" s="144"/>
      <c r="M199" s="103"/>
      <c r="N199" s="109">
        <f t="shared" si="15"/>
        <v>0</v>
      </c>
      <c r="O199" s="104" t="str">
        <f t="shared" si="14"/>
        <v>Học lại</v>
      </c>
      <c r="Q199" s="110"/>
    </row>
    <row r="200" spans="1:17" ht="15" hidden="1">
      <c r="A200" s="2"/>
      <c r="B200" s="80"/>
      <c r="C200" s="80"/>
      <c r="D200" s="80"/>
      <c r="E200" s="80"/>
      <c r="F200" s="80"/>
      <c r="G200" s="114"/>
      <c r="H200" s="114"/>
      <c r="I200" s="114"/>
      <c r="J200" s="114"/>
      <c r="K200" s="114"/>
      <c r="L200" s="143"/>
      <c r="M200" s="103"/>
      <c r="N200" s="109"/>
      <c r="O200" s="104"/>
      <c r="Q200" s="110"/>
    </row>
    <row r="201" ht="15.75" hidden="1"/>
    <row r="202" ht="15.75" hidden="1"/>
    <row r="203" ht="15.75" hidden="1"/>
    <row r="204" ht="15.75" hidden="1"/>
    <row r="205" ht="15.75" hidden="1">
      <c r="A205" s="6">
        <f>C54</f>
        <v>0</v>
      </c>
    </row>
    <row r="206" spans="1:15" ht="63.75" customHeight="1" hidden="1">
      <c r="A206" s="165" t="s">
        <v>2</v>
      </c>
      <c r="B206" s="148" t="s">
        <v>41</v>
      </c>
      <c r="C206" s="159" t="s">
        <v>3</v>
      </c>
      <c r="D206" s="160"/>
      <c r="E206" s="165" t="s">
        <v>4</v>
      </c>
      <c r="F206" s="165" t="s">
        <v>5</v>
      </c>
      <c r="G206" s="151" t="s">
        <v>6</v>
      </c>
      <c r="H206" s="151" t="s">
        <v>7</v>
      </c>
      <c r="I206" s="151"/>
      <c r="J206" s="151" t="s">
        <v>8</v>
      </c>
      <c r="K206" s="151"/>
      <c r="L206" s="152" t="s">
        <v>9</v>
      </c>
      <c r="M206" s="153"/>
      <c r="N206" s="148" t="s">
        <v>10</v>
      </c>
      <c r="O206" s="148" t="s">
        <v>11</v>
      </c>
    </row>
    <row r="207" spans="1:15" ht="15.75" hidden="1">
      <c r="A207" s="157"/>
      <c r="B207" s="157"/>
      <c r="C207" s="161"/>
      <c r="D207" s="162"/>
      <c r="E207" s="157"/>
      <c r="F207" s="157"/>
      <c r="G207" s="151"/>
      <c r="H207" s="3" t="s">
        <v>12</v>
      </c>
      <c r="I207" s="3" t="s">
        <v>13</v>
      </c>
      <c r="J207" s="3" t="s">
        <v>12</v>
      </c>
      <c r="K207" s="3" t="s">
        <v>13</v>
      </c>
      <c r="L207" s="78" t="s">
        <v>39</v>
      </c>
      <c r="M207" s="4" t="s">
        <v>40</v>
      </c>
      <c r="N207" s="149"/>
      <c r="O207" s="149"/>
    </row>
    <row r="208" spans="1:15" ht="15.75" hidden="1">
      <c r="A208" s="158"/>
      <c r="B208" s="158"/>
      <c r="C208" s="163"/>
      <c r="D208" s="164"/>
      <c r="E208" s="158"/>
      <c r="F208" s="158"/>
      <c r="G208" s="4"/>
      <c r="H208" s="3"/>
      <c r="I208" s="3"/>
      <c r="J208" s="3"/>
      <c r="K208" s="3"/>
      <c r="L208" s="4"/>
      <c r="M208" s="4"/>
      <c r="N208" s="150"/>
      <c r="O208" s="150"/>
    </row>
    <row r="209" spans="1:15" ht="15.75" hidden="1">
      <c r="A209" s="2">
        <v>1</v>
      </c>
      <c r="B209" s="80" t="str">
        <f aca="true" t="shared" si="17" ref="B209:F218">B180</f>
        <v>LT-1176-K23</v>
      </c>
      <c r="C209" s="80" t="str">
        <f t="shared" si="17"/>
        <v>Mai Thị </v>
      </c>
      <c r="D209" s="80" t="str">
        <f t="shared" si="17"/>
        <v>Hà</v>
      </c>
      <c r="E209" s="80" t="str">
        <f t="shared" si="17"/>
        <v>21/10/1973</v>
      </c>
      <c r="F209" s="80" t="str">
        <f t="shared" si="17"/>
        <v>BRVT</v>
      </c>
      <c r="G209" s="114"/>
      <c r="H209" s="114"/>
      <c r="I209" s="114"/>
      <c r="J209" s="114"/>
      <c r="K209" s="114"/>
      <c r="L209" s="144"/>
      <c r="M209" s="103"/>
      <c r="N209" s="109">
        <f>H209*0.2+J209*0.2+L209*0.6</f>
        <v>0</v>
      </c>
      <c r="O209" s="104" t="str">
        <f aca="true" t="shared" si="18" ref="O209:O228">IF(N209&lt;5,"Học lại","")</f>
        <v>Học lại</v>
      </c>
    </row>
    <row r="210" spans="1:15" ht="15.75" hidden="1">
      <c r="A210" s="2">
        <v>2</v>
      </c>
      <c r="B210" s="80" t="str">
        <f t="shared" si="17"/>
        <v>LT-1177-K23</v>
      </c>
      <c r="C210" s="80" t="str">
        <f t="shared" si="17"/>
        <v>Nguyễn Thị Ánh </v>
      </c>
      <c r="D210" s="80" t="str">
        <f t="shared" si="17"/>
        <v>Hằng</v>
      </c>
      <c r="E210" s="80" t="str">
        <f t="shared" si="17"/>
        <v>18/11/1983</v>
      </c>
      <c r="F210" s="80" t="str">
        <f t="shared" si="17"/>
        <v>BRVT</v>
      </c>
      <c r="G210" s="114"/>
      <c r="H210" s="114"/>
      <c r="I210" s="114"/>
      <c r="J210" s="114"/>
      <c r="K210" s="114"/>
      <c r="L210" s="144"/>
      <c r="M210" s="103"/>
      <c r="N210" s="109">
        <f aca="true" t="shared" si="19" ref="N210:N228">H210*0.2+J210*0.2+L210*0.6</f>
        <v>0</v>
      </c>
      <c r="O210" s="104" t="str">
        <f t="shared" si="18"/>
        <v>Học lại</v>
      </c>
    </row>
    <row r="211" spans="1:15" ht="15.75" hidden="1">
      <c r="A211" s="2">
        <v>3</v>
      </c>
      <c r="B211" s="80" t="str">
        <f t="shared" si="17"/>
        <v>LT-1178-K23</v>
      </c>
      <c r="C211" s="80" t="str">
        <f t="shared" si="17"/>
        <v>Ngô Thị Mỹ </v>
      </c>
      <c r="D211" s="80" t="str">
        <f t="shared" si="17"/>
        <v>Hạnh</v>
      </c>
      <c r="E211" s="80" t="str">
        <f t="shared" si="17"/>
        <v>02/03/1982</v>
      </c>
      <c r="F211" s="80" t="str">
        <f t="shared" si="17"/>
        <v>BRVT</v>
      </c>
      <c r="G211" s="114"/>
      <c r="H211" s="114"/>
      <c r="I211" s="114"/>
      <c r="J211" s="114"/>
      <c r="K211" s="114"/>
      <c r="L211" s="144"/>
      <c r="M211" s="103"/>
      <c r="N211" s="109">
        <f t="shared" si="19"/>
        <v>0</v>
      </c>
      <c r="O211" s="104" t="str">
        <f t="shared" si="18"/>
        <v>Học lại</v>
      </c>
    </row>
    <row r="212" spans="1:15" ht="15.75" hidden="1">
      <c r="A212" s="2">
        <v>4</v>
      </c>
      <c r="B212" s="80" t="str">
        <f t="shared" si="17"/>
        <v>LT-1179-K23</v>
      </c>
      <c r="C212" s="80" t="str">
        <f t="shared" si="17"/>
        <v>Nguyễn Thị</v>
      </c>
      <c r="D212" s="80" t="str">
        <f t="shared" si="17"/>
        <v>Hương</v>
      </c>
      <c r="E212" s="80" t="str">
        <f t="shared" si="17"/>
        <v>28/11/1987</v>
      </c>
      <c r="F212" s="80" t="str">
        <f t="shared" si="17"/>
        <v>BRVT</v>
      </c>
      <c r="G212" s="114"/>
      <c r="H212" s="114"/>
      <c r="I212" s="114"/>
      <c r="J212" s="114"/>
      <c r="K212" s="114"/>
      <c r="L212" s="144"/>
      <c r="M212" s="103"/>
      <c r="N212" s="109">
        <f t="shared" si="19"/>
        <v>0</v>
      </c>
      <c r="O212" s="104" t="str">
        <f t="shared" si="18"/>
        <v>Học lại</v>
      </c>
    </row>
    <row r="213" spans="1:15" ht="15.75" hidden="1">
      <c r="A213" s="2">
        <v>5</v>
      </c>
      <c r="B213" s="80" t="str">
        <f t="shared" si="17"/>
        <v>LT-1180-K23</v>
      </c>
      <c r="C213" s="80" t="str">
        <f t="shared" si="17"/>
        <v>Ngô Dư </v>
      </c>
      <c r="D213" s="80" t="str">
        <f t="shared" si="17"/>
        <v>Huynh</v>
      </c>
      <c r="E213" s="80" t="str">
        <f t="shared" si="17"/>
        <v>12/05/1985</v>
      </c>
      <c r="F213" s="80" t="str">
        <f t="shared" si="17"/>
        <v>BRVT</v>
      </c>
      <c r="G213" s="114"/>
      <c r="H213" s="114"/>
      <c r="I213" s="114"/>
      <c r="J213" s="114"/>
      <c r="K213" s="114"/>
      <c r="L213" s="144"/>
      <c r="M213" s="103"/>
      <c r="N213" s="109">
        <f t="shared" si="19"/>
        <v>0</v>
      </c>
      <c r="O213" s="104" t="str">
        <f t="shared" si="18"/>
        <v>Học lại</v>
      </c>
    </row>
    <row r="214" spans="1:15" ht="15.75" hidden="1">
      <c r="A214" s="2">
        <v>6</v>
      </c>
      <c r="B214" s="80" t="str">
        <f t="shared" si="17"/>
        <v>LT-1181-K23</v>
      </c>
      <c r="C214" s="80" t="str">
        <f t="shared" si="17"/>
        <v>Huỳnh Thị </v>
      </c>
      <c r="D214" s="80" t="str">
        <f t="shared" si="17"/>
        <v>Lan</v>
      </c>
      <c r="E214" s="80" t="str">
        <f t="shared" si="17"/>
        <v>15/05/1988</v>
      </c>
      <c r="F214" s="80" t="str">
        <f t="shared" si="17"/>
        <v>Đồng Nai</v>
      </c>
      <c r="G214" s="114"/>
      <c r="H214" s="114"/>
      <c r="I214" s="114"/>
      <c r="J214" s="114"/>
      <c r="K214" s="114"/>
      <c r="L214" s="144"/>
      <c r="M214" s="103"/>
      <c r="N214" s="109">
        <f t="shared" si="19"/>
        <v>0</v>
      </c>
      <c r="O214" s="104" t="str">
        <f t="shared" si="18"/>
        <v>Học lại</v>
      </c>
    </row>
    <row r="215" spans="1:15" ht="15.75" hidden="1">
      <c r="A215" s="2">
        <v>7</v>
      </c>
      <c r="B215" s="80" t="str">
        <f t="shared" si="17"/>
        <v>LT-1182-K23</v>
      </c>
      <c r="C215" s="80" t="str">
        <f t="shared" si="17"/>
        <v>Đặng Thị Kim </v>
      </c>
      <c r="D215" s="80" t="str">
        <f t="shared" si="17"/>
        <v>Loan</v>
      </c>
      <c r="E215" s="80" t="str">
        <f t="shared" si="17"/>
        <v>07/07/1990</v>
      </c>
      <c r="F215" s="80" t="str">
        <f t="shared" si="17"/>
        <v>Tây Ninh</v>
      </c>
      <c r="G215" s="114"/>
      <c r="H215" s="114"/>
      <c r="I215" s="114"/>
      <c r="J215" s="114"/>
      <c r="K215" s="114"/>
      <c r="L215" s="144"/>
      <c r="M215" s="103"/>
      <c r="N215" s="109">
        <f t="shared" si="19"/>
        <v>0</v>
      </c>
      <c r="O215" s="104" t="str">
        <f t="shared" si="18"/>
        <v>Học lại</v>
      </c>
    </row>
    <row r="216" spans="1:15" ht="15.75" hidden="1">
      <c r="A216" s="2">
        <v>8</v>
      </c>
      <c r="B216" s="80" t="str">
        <f t="shared" si="17"/>
        <v>LT-1183-K23</v>
      </c>
      <c r="C216" s="80" t="str">
        <f t="shared" si="17"/>
        <v>Hà Thi Thu</v>
      </c>
      <c r="D216" s="80" t="str">
        <f t="shared" si="17"/>
        <v>Nguyệt</v>
      </c>
      <c r="E216" s="80" t="str">
        <f t="shared" si="17"/>
        <v>06/03/1990</v>
      </c>
      <c r="F216" s="80" t="str">
        <f t="shared" si="17"/>
        <v>Phú Thọ</v>
      </c>
      <c r="G216" s="114"/>
      <c r="H216" s="114"/>
      <c r="I216" s="114"/>
      <c r="J216" s="114"/>
      <c r="K216" s="114"/>
      <c r="L216" s="144"/>
      <c r="M216" s="103"/>
      <c r="N216" s="109">
        <f t="shared" si="19"/>
        <v>0</v>
      </c>
      <c r="O216" s="104" t="str">
        <f t="shared" si="18"/>
        <v>Học lại</v>
      </c>
    </row>
    <row r="217" spans="1:15" ht="15.75" hidden="1">
      <c r="A217" s="2">
        <v>9</v>
      </c>
      <c r="B217" s="80" t="str">
        <f t="shared" si="17"/>
        <v>LT-1184-K23</v>
      </c>
      <c r="C217" s="80" t="str">
        <f t="shared" si="17"/>
        <v>Phạm Minh</v>
      </c>
      <c r="D217" s="80" t="str">
        <f t="shared" si="17"/>
        <v>Nhựt</v>
      </c>
      <c r="E217" s="80" t="str">
        <f t="shared" si="17"/>
        <v>12/12/1972</v>
      </c>
      <c r="F217" s="80" t="str">
        <f t="shared" si="17"/>
        <v>Phước Tuy</v>
      </c>
      <c r="G217" s="114"/>
      <c r="H217" s="114"/>
      <c r="I217" s="114"/>
      <c r="J217" s="114"/>
      <c r="K217" s="114"/>
      <c r="L217" s="144"/>
      <c r="M217" s="103"/>
      <c r="N217" s="109">
        <f t="shared" si="19"/>
        <v>0</v>
      </c>
      <c r="O217" s="104" t="str">
        <f t="shared" si="18"/>
        <v>Học lại</v>
      </c>
    </row>
    <row r="218" spans="1:15" ht="15.75" hidden="1">
      <c r="A218" s="2">
        <v>10</v>
      </c>
      <c r="B218" s="80" t="str">
        <f t="shared" si="17"/>
        <v>LT-1185-K23</v>
      </c>
      <c r="C218" s="80" t="str">
        <f t="shared" si="17"/>
        <v>Nguyễn Thị Chi</v>
      </c>
      <c r="D218" s="80" t="str">
        <f t="shared" si="17"/>
        <v>Phượng</v>
      </c>
      <c r="E218" s="80" t="str">
        <f t="shared" si="17"/>
        <v>24/11/10982</v>
      </c>
      <c r="F218" s="80" t="str">
        <f t="shared" si="17"/>
        <v>Đồng Nai</v>
      </c>
      <c r="G218" s="114"/>
      <c r="H218" s="114"/>
      <c r="I218" s="114"/>
      <c r="J218" s="114"/>
      <c r="K218" s="114"/>
      <c r="L218" s="144"/>
      <c r="M218" s="103"/>
      <c r="N218" s="109">
        <f t="shared" si="19"/>
        <v>0</v>
      </c>
      <c r="O218" s="104" t="str">
        <f t="shared" si="18"/>
        <v>Học lại</v>
      </c>
    </row>
    <row r="219" spans="1:15" ht="15.75" hidden="1">
      <c r="A219" s="2">
        <v>11</v>
      </c>
      <c r="B219" s="80" t="str">
        <f aca="true" t="shared" si="20" ref="B219:F228">B190</f>
        <v>LT-1186-K23</v>
      </c>
      <c r="C219" s="80" t="str">
        <f t="shared" si="20"/>
        <v>Nguyễn Thị Thu </v>
      </c>
      <c r="D219" s="80" t="str">
        <f t="shared" si="20"/>
        <v>Thanh</v>
      </c>
      <c r="E219" s="80" t="str">
        <f t="shared" si="20"/>
        <v>19/05/1993</v>
      </c>
      <c r="F219" s="80" t="str">
        <f t="shared" si="20"/>
        <v>BRVT</v>
      </c>
      <c r="G219" s="114"/>
      <c r="H219" s="114"/>
      <c r="I219" s="114"/>
      <c r="J219" s="114"/>
      <c r="K219" s="114"/>
      <c r="L219" s="144"/>
      <c r="M219" s="103"/>
      <c r="N219" s="109">
        <f t="shared" si="19"/>
        <v>0</v>
      </c>
      <c r="O219" s="104" t="str">
        <f t="shared" si="18"/>
        <v>Học lại</v>
      </c>
    </row>
    <row r="220" spans="1:15" ht="15.75" hidden="1">
      <c r="A220" s="2">
        <v>12</v>
      </c>
      <c r="B220" s="80" t="str">
        <f t="shared" si="20"/>
        <v>LT-1187-K23</v>
      </c>
      <c r="C220" s="80" t="str">
        <f t="shared" si="20"/>
        <v>Trần Thị Xuân </v>
      </c>
      <c r="D220" s="80" t="str">
        <f t="shared" si="20"/>
        <v>Thảo</v>
      </c>
      <c r="E220" s="80" t="str">
        <f t="shared" si="20"/>
        <v>20/01/1984</v>
      </c>
      <c r="F220" s="80" t="str">
        <f t="shared" si="20"/>
        <v>Long Đất</v>
      </c>
      <c r="G220" s="114"/>
      <c r="H220" s="114"/>
      <c r="I220" s="114"/>
      <c r="J220" s="114"/>
      <c r="K220" s="114"/>
      <c r="L220" s="144"/>
      <c r="M220" s="103"/>
      <c r="N220" s="109">
        <f t="shared" si="19"/>
        <v>0</v>
      </c>
      <c r="O220" s="104" t="str">
        <f t="shared" si="18"/>
        <v>Học lại</v>
      </c>
    </row>
    <row r="221" spans="1:15" ht="15.75" hidden="1">
      <c r="A221" s="2">
        <v>13</v>
      </c>
      <c r="B221" s="80" t="str">
        <f t="shared" si="20"/>
        <v>LT-1188-K23</v>
      </c>
      <c r="C221" s="80" t="str">
        <f t="shared" si="20"/>
        <v>Võ Thị Huyền </v>
      </c>
      <c r="D221" s="80" t="str">
        <f t="shared" si="20"/>
        <v>Trang</v>
      </c>
      <c r="E221" s="80" t="str">
        <f t="shared" si="20"/>
        <v>11/11/1992</v>
      </c>
      <c r="F221" s="80" t="str">
        <f t="shared" si="20"/>
        <v>BRVT</v>
      </c>
      <c r="G221" s="114"/>
      <c r="H221" s="114"/>
      <c r="I221" s="114"/>
      <c r="J221" s="114"/>
      <c r="K221" s="114"/>
      <c r="L221" s="144"/>
      <c r="M221" s="103"/>
      <c r="N221" s="109">
        <f t="shared" si="19"/>
        <v>0</v>
      </c>
      <c r="O221" s="104" t="str">
        <f t="shared" si="18"/>
        <v>Học lại</v>
      </c>
    </row>
    <row r="222" spans="1:15" ht="15.75" hidden="1">
      <c r="A222" s="2">
        <v>14</v>
      </c>
      <c r="B222" s="80" t="str">
        <f t="shared" si="20"/>
        <v>LT-1189-K23</v>
      </c>
      <c r="C222" s="80" t="str">
        <f t="shared" si="20"/>
        <v>Nguyễn Thị Mỹ</v>
      </c>
      <c r="D222" s="80" t="str">
        <f t="shared" si="20"/>
        <v>Trúc</v>
      </c>
      <c r="E222" s="80">
        <f t="shared" si="20"/>
        <v>30391</v>
      </c>
      <c r="F222" s="80" t="str">
        <f t="shared" si="20"/>
        <v>Đồng Nai</v>
      </c>
      <c r="G222" s="114"/>
      <c r="H222" s="114"/>
      <c r="I222" s="114"/>
      <c r="J222" s="114"/>
      <c r="K222" s="114"/>
      <c r="L222" s="144"/>
      <c r="M222" s="103"/>
      <c r="N222" s="109">
        <f t="shared" si="19"/>
        <v>0</v>
      </c>
      <c r="O222" s="104" t="str">
        <f t="shared" si="18"/>
        <v>Học lại</v>
      </c>
    </row>
    <row r="223" spans="1:15" ht="15.75" hidden="1">
      <c r="A223" s="2">
        <v>15</v>
      </c>
      <c r="B223" s="80" t="str">
        <f t="shared" si="20"/>
        <v>LT-1190-K23</v>
      </c>
      <c r="C223" s="80" t="str">
        <f t="shared" si="20"/>
        <v>Vương Thị Xuân</v>
      </c>
      <c r="D223" s="80" t="str">
        <f t="shared" si="20"/>
        <v>Mai</v>
      </c>
      <c r="E223" s="80" t="str">
        <f t="shared" si="20"/>
        <v>19/01/1979</v>
      </c>
      <c r="F223" s="80" t="str">
        <f t="shared" si="20"/>
        <v>Bà Rịa</v>
      </c>
      <c r="G223" s="114"/>
      <c r="H223" s="114"/>
      <c r="I223" s="114"/>
      <c r="J223" s="114"/>
      <c r="K223" s="114"/>
      <c r="L223" s="144"/>
      <c r="M223" s="103"/>
      <c r="N223" s="109">
        <f t="shared" si="19"/>
        <v>0</v>
      </c>
      <c r="O223" s="104" t="str">
        <f t="shared" si="18"/>
        <v>Học lại</v>
      </c>
    </row>
    <row r="224" spans="1:15" ht="15.75" hidden="1">
      <c r="A224" s="2">
        <v>16</v>
      </c>
      <c r="B224" s="80" t="str">
        <f t="shared" si="20"/>
        <v>LT-1191-K23</v>
      </c>
      <c r="C224" s="80" t="str">
        <f t="shared" si="20"/>
        <v>Võ Thị </v>
      </c>
      <c r="D224" s="80" t="str">
        <f t="shared" si="20"/>
        <v>Ngọc</v>
      </c>
      <c r="E224" s="80" t="str">
        <f t="shared" si="20"/>
        <v>01/10/1987</v>
      </c>
      <c r="F224" s="80" t="str">
        <f t="shared" si="20"/>
        <v>Quảng Ngãi</v>
      </c>
      <c r="G224" s="114"/>
      <c r="H224" s="114"/>
      <c r="I224" s="114"/>
      <c r="J224" s="114"/>
      <c r="K224" s="114"/>
      <c r="L224" s="144"/>
      <c r="M224" s="103"/>
      <c r="N224" s="109">
        <f t="shared" si="19"/>
        <v>0</v>
      </c>
      <c r="O224" s="104" t="str">
        <f t="shared" si="18"/>
        <v>Học lại</v>
      </c>
    </row>
    <row r="225" spans="1:15" ht="15.75" hidden="1">
      <c r="A225" s="2">
        <v>17</v>
      </c>
      <c r="B225" s="80" t="str">
        <f t="shared" si="20"/>
        <v>LT-1192-K23</v>
      </c>
      <c r="C225" s="80" t="str">
        <f t="shared" si="20"/>
        <v>Võ Thị Thu</v>
      </c>
      <c r="D225" s="80" t="str">
        <f t="shared" si="20"/>
        <v>Hằng</v>
      </c>
      <c r="E225" s="80" t="str">
        <f t="shared" si="20"/>
        <v>19/04/1995</v>
      </c>
      <c r="F225" s="80" t="str">
        <f t="shared" si="20"/>
        <v>BRVT</v>
      </c>
      <c r="G225" s="114"/>
      <c r="H225" s="114"/>
      <c r="I225" s="114"/>
      <c r="J225" s="114"/>
      <c r="K225" s="114"/>
      <c r="L225" s="144"/>
      <c r="M225" s="103"/>
      <c r="N225" s="109">
        <f t="shared" si="19"/>
        <v>0</v>
      </c>
      <c r="O225" s="104" t="str">
        <f t="shared" si="18"/>
        <v>Học lại</v>
      </c>
    </row>
    <row r="226" spans="1:15" ht="15.75" hidden="1">
      <c r="A226" s="2">
        <v>18</v>
      </c>
      <c r="B226" s="80" t="str">
        <f t="shared" si="20"/>
        <v>LT-1193-K23</v>
      </c>
      <c r="C226" s="80" t="str">
        <f t="shared" si="20"/>
        <v>Nguyễn Thị Minh</v>
      </c>
      <c r="D226" s="80" t="str">
        <f t="shared" si="20"/>
        <v>Quyên</v>
      </c>
      <c r="E226" s="80" t="str">
        <f t="shared" si="20"/>
        <v>05/03/1981</v>
      </c>
      <c r="F226" s="80" t="str">
        <f t="shared" si="20"/>
        <v>Đồng Nai</v>
      </c>
      <c r="G226" s="114"/>
      <c r="H226" s="114"/>
      <c r="I226" s="114"/>
      <c r="J226" s="114"/>
      <c r="K226" s="114"/>
      <c r="L226" s="144"/>
      <c r="M226" s="103"/>
      <c r="N226" s="109">
        <f t="shared" si="19"/>
        <v>0</v>
      </c>
      <c r="O226" s="104" t="str">
        <f t="shared" si="18"/>
        <v>Học lại</v>
      </c>
    </row>
    <row r="227" spans="1:15" ht="15.75" hidden="1">
      <c r="A227" s="2">
        <v>19</v>
      </c>
      <c r="B227" s="80" t="str">
        <f t="shared" si="20"/>
        <v>LT-1194-K23</v>
      </c>
      <c r="C227" s="80" t="str">
        <f t="shared" si="20"/>
        <v>Trương Thị Thảo </v>
      </c>
      <c r="D227" s="80" t="str">
        <f t="shared" si="20"/>
        <v>Trang</v>
      </c>
      <c r="E227" s="80" t="str">
        <f t="shared" si="20"/>
        <v>10/08/1988</v>
      </c>
      <c r="F227" s="80" t="str">
        <f t="shared" si="20"/>
        <v>BRVT</v>
      </c>
      <c r="G227" s="114"/>
      <c r="H227" s="114"/>
      <c r="I227" s="114"/>
      <c r="J227" s="114"/>
      <c r="K227" s="114"/>
      <c r="L227" s="144"/>
      <c r="M227" s="103"/>
      <c r="N227" s="109">
        <f t="shared" si="19"/>
        <v>0</v>
      </c>
      <c r="O227" s="104" t="str">
        <f t="shared" si="18"/>
        <v>Học lại</v>
      </c>
    </row>
    <row r="228" spans="1:15" ht="15.75" hidden="1">
      <c r="A228" s="2">
        <v>20</v>
      </c>
      <c r="B228" s="80" t="str">
        <f t="shared" si="20"/>
        <v>LT-1195-K23</v>
      </c>
      <c r="C228" s="80" t="str">
        <f t="shared" si="20"/>
        <v>Trần Văn</v>
      </c>
      <c r="D228" s="80" t="str">
        <f t="shared" si="20"/>
        <v>Tuân</v>
      </c>
      <c r="E228" s="80">
        <f t="shared" si="20"/>
        <v>31067</v>
      </c>
      <c r="F228" s="80" t="str">
        <f t="shared" si="20"/>
        <v>BRVT</v>
      </c>
      <c r="G228" s="114"/>
      <c r="H228" s="114"/>
      <c r="I228" s="114"/>
      <c r="J228" s="114"/>
      <c r="K228" s="114"/>
      <c r="L228" s="144"/>
      <c r="M228" s="103"/>
      <c r="N228" s="109">
        <f t="shared" si="19"/>
        <v>0</v>
      </c>
      <c r="O228" s="104" t="str">
        <f t="shared" si="18"/>
        <v>Học lại</v>
      </c>
    </row>
    <row r="229" spans="1:15" ht="12.75" hidden="1">
      <c r="A229" s="2"/>
      <c r="B229" s="80"/>
      <c r="C229" s="80"/>
      <c r="D229" s="80"/>
      <c r="E229" s="80"/>
      <c r="F229" s="80"/>
      <c r="G229" s="79"/>
      <c r="H229" s="79"/>
      <c r="I229" s="79"/>
      <c r="J229" s="79"/>
      <c r="K229" s="79"/>
      <c r="L229" s="79"/>
      <c r="M229" s="79"/>
      <c r="N229" s="109"/>
      <c r="O229" s="104"/>
    </row>
    <row r="230" ht="15.75" hidden="1"/>
    <row r="231" ht="15.75" hidden="1"/>
    <row r="232" ht="15.75" hidden="1"/>
    <row r="233" ht="15.75" hidden="1"/>
    <row r="234" ht="15.75" hidden="1">
      <c r="A234" s="6" t="s">
        <v>42</v>
      </c>
    </row>
    <row r="235" spans="1:15" ht="63.75" customHeight="1" hidden="1">
      <c r="A235" s="165" t="s">
        <v>2</v>
      </c>
      <c r="B235" s="148" t="s">
        <v>41</v>
      </c>
      <c r="C235" s="159" t="s">
        <v>3</v>
      </c>
      <c r="D235" s="160"/>
      <c r="E235" s="165" t="s">
        <v>4</v>
      </c>
      <c r="F235" s="165" t="s">
        <v>5</v>
      </c>
      <c r="G235" s="151" t="s">
        <v>6</v>
      </c>
      <c r="H235" s="151" t="s">
        <v>7</v>
      </c>
      <c r="I235" s="151"/>
      <c r="J235" s="151" t="s">
        <v>8</v>
      </c>
      <c r="K235" s="151"/>
      <c r="L235" s="152" t="s">
        <v>9</v>
      </c>
      <c r="M235" s="153"/>
      <c r="N235" s="148" t="s">
        <v>10</v>
      </c>
      <c r="O235" s="148" t="s">
        <v>11</v>
      </c>
    </row>
    <row r="236" spans="1:15" ht="15.75" hidden="1">
      <c r="A236" s="157"/>
      <c r="B236" s="157"/>
      <c r="C236" s="161"/>
      <c r="D236" s="162"/>
      <c r="E236" s="157"/>
      <c r="F236" s="157"/>
      <c r="G236" s="151"/>
      <c r="H236" s="3" t="s">
        <v>12</v>
      </c>
      <c r="I236" s="3" t="s">
        <v>13</v>
      </c>
      <c r="J236" s="3" t="s">
        <v>12</v>
      </c>
      <c r="K236" s="3" t="s">
        <v>13</v>
      </c>
      <c r="L236" s="78" t="s">
        <v>39</v>
      </c>
      <c r="M236" s="4" t="s">
        <v>40</v>
      </c>
      <c r="N236" s="149"/>
      <c r="O236" s="149"/>
    </row>
    <row r="237" spans="1:15" ht="15.75" hidden="1">
      <c r="A237" s="158"/>
      <c r="B237" s="158"/>
      <c r="C237" s="163"/>
      <c r="D237" s="164"/>
      <c r="E237" s="158"/>
      <c r="F237" s="158"/>
      <c r="G237" s="4"/>
      <c r="H237" s="3"/>
      <c r="I237" s="3"/>
      <c r="J237" s="3"/>
      <c r="K237" s="3"/>
      <c r="L237" s="4"/>
      <c r="M237" s="4"/>
      <c r="N237" s="150"/>
      <c r="O237" s="150"/>
    </row>
    <row r="238" spans="1:15" ht="12.75" hidden="1">
      <c r="A238" s="2">
        <v>1</v>
      </c>
      <c r="B238" s="80" t="str">
        <f aca="true" t="shared" si="21" ref="B238:F239">B209</f>
        <v>LT-1176-K23</v>
      </c>
      <c r="C238" s="80" t="str">
        <f t="shared" si="21"/>
        <v>Mai Thị </v>
      </c>
      <c r="D238" s="80" t="str">
        <f t="shared" si="21"/>
        <v>Hà</v>
      </c>
      <c r="E238" s="80" t="str">
        <f t="shared" si="21"/>
        <v>21/10/1973</v>
      </c>
      <c r="F238" s="80" t="str">
        <f t="shared" si="21"/>
        <v>BRVT</v>
      </c>
      <c r="G238" s="79"/>
      <c r="H238" s="79"/>
      <c r="I238" s="79"/>
      <c r="J238" s="79"/>
      <c r="K238" s="79"/>
      <c r="L238" s="79"/>
      <c r="M238" s="79"/>
      <c r="N238" s="109">
        <f>H238*0.2+J238*0.2+L238*0.6</f>
        <v>0</v>
      </c>
      <c r="O238" s="104" t="str">
        <f>IF(AND(N238&lt;5,MAX(G238:K238)=0),"Học lại",IF(N238&lt;5," Thi lại",""))</f>
        <v>Học lại</v>
      </c>
    </row>
    <row r="239" spans="1:15" ht="12.75" hidden="1">
      <c r="A239" s="2">
        <v>2</v>
      </c>
      <c r="B239" s="80" t="str">
        <f t="shared" si="21"/>
        <v>LT-1177-K23</v>
      </c>
      <c r="C239" s="80" t="str">
        <f t="shared" si="21"/>
        <v>Nguyễn Thị Ánh </v>
      </c>
      <c r="D239" s="80" t="str">
        <f t="shared" si="21"/>
        <v>Hằng</v>
      </c>
      <c r="E239" s="80" t="str">
        <f t="shared" si="21"/>
        <v>18/11/1983</v>
      </c>
      <c r="F239" s="80" t="str">
        <f t="shared" si="21"/>
        <v>BRVT</v>
      </c>
      <c r="G239" s="79"/>
      <c r="H239" s="79"/>
      <c r="I239" s="79"/>
      <c r="J239" s="79"/>
      <c r="K239" s="79"/>
      <c r="L239" s="79"/>
      <c r="M239" s="79"/>
      <c r="N239" s="109">
        <f aca="true" t="shared" si="22" ref="N239:N256">H239*0.2+J239*0.2+L239*0.6</f>
        <v>0</v>
      </c>
      <c r="O239" s="104" t="str">
        <f aca="true" t="shared" si="23" ref="O239:O256">IF(AND(N239&lt;5,MAX(G239:K239)=0),"Học lại",IF(N239&lt;5," Thi lại",""))</f>
        <v>Học lại</v>
      </c>
    </row>
    <row r="240" spans="1:15" ht="12.75" hidden="1">
      <c r="A240" s="2">
        <v>3</v>
      </c>
      <c r="B240" s="80" t="str">
        <f aca="true" t="shared" si="24" ref="B240:F247">B212</f>
        <v>LT-1179-K23</v>
      </c>
      <c r="C240" s="80" t="str">
        <f t="shared" si="24"/>
        <v>Nguyễn Thị</v>
      </c>
      <c r="D240" s="80" t="str">
        <f t="shared" si="24"/>
        <v>Hương</v>
      </c>
      <c r="E240" s="80" t="str">
        <f t="shared" si="24"/>
        <v>28/11/1987</v>
      </c>
      <c r="F240" s="80" t="str">
        <f t="shared" si="24"/>
        <v>BRVT</v>
      </c>
      <c r="G240" s="79"/>
      <c r="H240" s="79"/>
      <c r="I240" s="79"/>
      <c r="J240" s="79"/>
      <c r="K240" s="79"/>
      <c r="L240" s="79"/>
      <c r="M240" s="79"/>
      <c r="N240" s="109">
        <f t="shared" si="22"/>
        <v>0</v>
      </c>
      <c r="O240" s="104" t="str">
        <f t="shared" si="23"/>
        <v>Học lại</v>
      </c>
    </row>
    <row r="241" spans="1:15" ht="12.75" hidden="1">
      <c r="A241" s="2">
        <v>4</v>
      </c>
      <c r="B241" s="80" t="str">
        <f t="shared" si="24"/>
        <v>LT-1180-K23</v>
      </c>
      <c r="C241" s="80" t="str">
        <f t="shared" si="24"/>
        <v>Ngô Dư </v>
      </c>
      <c r="D241" s="80" t="str">
        <f t="shared" si="24"/>
        <v>Huynh</v>
      </c>
      <c r="E241" s="80" t="str">
        <f t="shared" si="24"/>
        <v>12/05/1985</v>
      </c>
      <c r="F241" s="80" t="str">
        <f t="shared" si="24"/>
        <v>BRVT</v>
      </c>
      <c r="G241" s="79"/>
      <c r="H241" s="79"/>
      <c r="I241" s="79"/>
      <c r="J241" s="79"/>
      <c r="K241" s="79"/>
      <c r="L241" s="79"/>
      <c r="M241" s="79"/>
      <c r="N241" s="109">
        <f t="shared" si="22"/>
        <v>0</v>
      </c>
      <c r="O241" s="104" t="str">
        <f t="shared" si="23"/>
        <v>Học lại</v>
      </c>
    </row>
    <row r="242" spans="1:15" ht="12.75" hidden="1">
      <c r="A242" s="2">
        <v>5</v>
      </c>
      <c r="B242" s="80" t="str">
        <f t="shared" si="24"/>
        <v>LT-1181-K23</v>
      </c>
      <c r="C242" s="80" t="str">
        <f t="shared" si="24"/>
        <v>Huỳnh Thị </v>
      </c>
      <c r="D242" s="80" t="str">
        <f t="shared" si="24"/>
        <v>Lan</v>
      </c>
      <c r="E242" s="80" t="str">
        <f t="shared" si="24"/>
        <v>15/05/1988</v>
      </c>
      <c r="F242" s="80" t="str">
        <f t="shared" si="24"/>
        <v>Đồng Nai</v>
      </c>
      <c r="G242" s="79"/>
      <c r="H242" s="79"/>
      <c r="I242" s="79"/>
      <c r="J242" s="79"/>
      <c r="K242" s="79"/>
      <c r="L242" s="79"/>
      <c r="M242" s="79"/>
      <c r="N242" s="109">
        <f t="shared" si="22"/>
        <v>0</v>
      </c>
      <c r="O242" s="104" t="str">
        <f t="shared" si="23"/>
        <v>Học lại</v>
      </c>
    </row>
    <row r="243" spans="1:15" ht="12.75" hidden="1">
      <c r="A243" s="2">
        <v>6</v>
      </c>
      <c r="B243" s="80" t="str">
        <f t="shared" si="24"/>
        <v>LT-1182-K23</v>
      </c>
      <c r="C243" s="80" t="str">
        <f t="shared" si="24"/>
        <v>Đặng Thị Kim </v>
      </c>
      <c r="D243" s="80" t="str">
        <f t="shared" si="24"/>
        <v>Loan</v>
      </c>
      <c r="E243" s="80" t="str">
        <f t="shared" si="24"/>
        <v>07/07/1990</v>
      </c>
      <c r="F243" s="80" t="str">
        <f t="shared" si="24"/>
        <v>Tây Ninh</v>
      </c>
      <c r="G243" s="79"/>
      <c r="H243" s="79"/>
      <c r="I243" s="79"/>
      <c r="J243" s="79"/>
      <c r="K243" s="79"/>
      <c r="L243" s="79"/>
      <c r="M243" s="79"/>
      <c r="N243" s="109">
        <f t="shared" si="22"/>
        <v>0</v>
      </c>
      <c r="O243" s="104" t="str">
        <f t="shared" si="23"/>
        <v>Học lại</v>
      </c>
    </row>
    <row r="244" spans="1:15" ht="12.75" hidden="1">
      <c r="A244" s="2">
        <v>7</v>
      </c>
      <c r="B244" s="80" t="str">
        <f t="shared" si="24"/>
        <v>LT-1183-K23</v>
      </c>
      <c r="C244" s="80" t="str">
        <f t="shared" si="24"/>
        <v>Hà Thi Thu</v>
      </c>
      <c r="D244" s="80" t="str">
        <f t="shared" si="24"/>
        <v>Nguyệt</v>
      </c>
      <c r="E244" s="80" t="str">
        <f t="shared" si="24"/>
        <v>06/03/1990</v>
      </c>
      <c r="F244" s="80" t="str">
        <f t="shared" si="24"/>
        <v>Phú Thọ</v>
      </c>
      <c r="G244" s="79"/>
      <c r="H244" s="79"/>
      <c r="I244" s="79"/>
      <c r="J244" s="79"/>
      <c r="K244" s="79"/>
      <c r="L244" s="79"/>
      <c r="M244" s="79"/>
      <c r="N244" s="109">
        <f t="shared" si="22"/>
        <v>0</v>
      </c>
      <c r="O244" s="104" t="str">
        <f t="shared" si="23"/>
        <v>Học lại</v>
      </c>
    </row>
    <row r="245" spans="1:15" ht="12.75" hidden="1">
      <c r="A245" s="2">
        <v>8</v>
      </c>
      <c r="B245" s="80" t="str">
        <f t="shared" si="24"/>
        <v>LT-1184-K23</v>
      </c>
      <c r="C245" s="80" t="str">
        <f t="shared" si="24"/>
        <v>Phạm Minh</v>
      </c>
      <c r="D245" s="80" t="str">
        <f t="shared" si="24"/>
        <v>Nhựt</v>
      </c>
      <c r="E245" s="80" t="str">
        <f t="shared" si="24"/>
        <v>12/12/1972</v>
      </c>
      <c r="F245" s="80" t="str">
        <f t="shared" si="24"/>
        <v>Phước Tuy</v>
      </c>
      <c r="G245" s="79"/>
      <c r="H245" s="79"/>
      <c r="I245" s="79"/>
      <c r="J245" s="79"/>
      <c r="K245" s="79"/>
      <c r="L245" s="79"/>
      <c r="M245" s="79"/>
      <c r="N245" s="109">
        <f t="shared" si="22"/>
        <v>0</v>
      </c>
      <c r="O245" s="104" t="str">
        <f t="shared" si="23"/>
        <v>Học lại</v>
      </c>
    </row>
    <row r="246" spans="1:15" ht="12.75" hidden="1">
      <c r="A246" s="2">
        <v>9</v>
      </c>
      <c r="B246" s="80" t="str">
        <f t="shared" si="24"/>
        <v>LT-1185-K23</v>
      </c>
      <c r="C246" s="80" t="str">
        <f t="shared" si="24"/>
        <v>Nguyễn Thị Chi</v>
      </c>
      <c r="D246" s="80" t="str">
        <f t="shared" si="24"/>
        <v>Phượng</v>
      </c>
      <c r="E246" s="80" t="str">
        <f t="shared" si="24"/>
        <v>24/11/10982</v>
      </c>
      <c r="F246" s="80" t="str">
        <f t="shared" si="24"/>
        <v>Đồng Nai</v>
      </c>
      <c r="G246" s="79"/>
      <c r="H246" s="79"/>
      <c r="I246" s="79"/>
      <c r="J246" s="79"/>
      <c r="K246" s="79"/>
      <c r="L246" s="79"/>
      <c r="M246" s="79"/>
      <c r="N246" s="109">
        <f t="shared" si="22"/>
        <v>0</v>
      </c>
      <c r="O246" s="104" t="str">
        <f t="shared" si="23"/>
        <v>Học lại</v>
      </c>
    </row>
    <row r="247" spans="1:15" ht="12.75" hidden="1">
      <c r="A247" s="2">
        <v>10</v>
      </c>
      <c r="B247" s="80" t="str">
        <f t="shared" si="24"/>
        <v>LT-1186-K23</v>
      </c>
      <c r="C247" s="80" t="str">
        <f t="shared" si="24"/>
        <v>Nguyễn Thị Thu </v>
      </c>
      <c r="D247" s="80" t="str">
        <f t="shared" si="24"/>
        <v>Thanh</v>
      </c>
      <c r="E247" s="80" t="str">
        <f t="shared" si="24"/>
        <v>19/05/1993</v>
      </c>
      <c r="F247" s="80" t="str">
        <f t="shared" si="24"/>
        <v>BRVT</v>
      </c>
      <c r="G247" s="79"/>
      <c r="H247" s="79"/>
      <c r="I247" s="79"/>
      <c r="J247" s="79"/>
      <c r="K247" s="79"/>
      <c r="L247" s="79"/>
      <c r="M247" s="79"/>
      <c r="N247" s="109">
        <f t="shared" si="22"/>
        <v>0</v>
      </c>
      <c r="O247" s="104" t="str">
        <f t="shared" si="23"/>
        <v>Học lại</v>
      </c>
    </row>
    <row r="248" spans="1:15" ht="12.75" hidden="1">
      <c r="A248" s="2">
        <v>11</v>
      </c>
      <c r="B248" s="80" t="str">
        <f aca="true" t="shared" si="25" ref="B248:F256">B220</f>
        <v>LT-1187-K23</v>
      </c>
      <c r="C248" s="80" t="str">
        <f t="shared" si="25"/>
        <v>Trần Thị Xuân </v>
      </c>
      <c r="D248" s="80" t="str">
        <f t="shared" si="25"/>
        <v>Thảo</v>
      </c>
      <c r="E248" s="80" t="str">
        <f t="shared" si="25"/>
        <v>20/01/1984</v>
      </c>
      <c r="F248" s="80" t="str">
        <f t="shared" si="25"/>
        <v>Long Đất</v>
      </c>
      <c r="G248" s="79"/>
      <c r="H248" s="79"/>
      <c r="I248" s="79"/>
      <c r="J248" s="79"/>
      <c r="K248" s="79"/>
      <c r="L248" s="79"/>
      <c r="M248" s="79"/>
      <c r="N248" s="109">
        <f t="shared" si="22"/>
        <v>0</v>
      </c>
      <c r="O248" s="104" t="str">
        <f t="shared" si="23"/>
        <v>Học lại</v>
      </c>
    </row>
    <row r="249" spans="1:15" ht="12.75" hidden="1">
      <c r="A249" s="2">
        <v>12</v>
      </c>
      <c r="B249" s="80" t="str">
        <f t="shared" si="25"/>
        <v>LT-1188-K23</v>
      </c>
      <c r="C249" s="80" t="str">
        <f t="shared" si="25"/>
        <v>Võ Thị Huyền </v>
      </c>
      <c r="D249" s="80" t="str">
        <f t="shared" si="25"/>
        <v>Trang</v>
      </c>
      <c r="E249" s="80" t="str">
        <f t="shared" si="25"/>
        <v>11/11/1992</v>
      </c>
      <c r="F249" s="80" t="str">
        <f t="shared" si="25"/>
        <v>BRVT</v>
      </c>
      <c r="G249" s="79"/>
      <c r="H249" s="79"/>
      <c r="I249" s="79"/>
      <c r="J249" s="79"/>
      <c r="K249" s="79"/>
      <c r="L249" s="79"/>
      <c r="M249" s="79"/>
      <c r="N249" s="109">
        <f t="shared" si="22"/>
        <v>0</v>
      </c>
      <c r="O249" s="104" t="str">
        <f t="shared" si="23"/>
        <v>Học lại</v>
      </c>
    </row>
    <row r="250" spans="1:15" ht="12.75" hidden="1">
      <c r="A250" s="2">
        <v>13</v>
      </c>
      <c r="B250" s="80" t="str">
        <f t="shared" si="25"/>
        <v>LT-1189-K23</v>
      </c>
      <c r="C250" s="80" t="str">
        <f t="shared" si="25"/>
        <v>Nguyễn Thị Mỹ</v>
      </c>
      <c r="D250" s="80" t="str">
        <f t="shared" si="25"/>
        <v>Trúc</v>
      </c>
      <c r="E250" s="80">
        <f t="shared" si="25"/>
        <v>30391</v>
      </c>
      <c r="F250" s="80" t="str">
        <f t="shared" si="25"/>
        <v>Đồng Nai</v>
      </c>
      <c r="G250" s="79"/>
      <c r="H250" s="79"/>
      <c r="I250" s="79"/>
      <c r="J250" s="79"/>
      <c r="K250" s="79"/>
      <c r="L250" s="79"/>
      <c r="M250" s="79"/>
      <c r="N250" s="109">
        <f t="shared" si="22"/>
        <v>0</v>
      </c>
      <c r="O250" s="104" t="str">
        <f t="shared" si="23"/>
        <v>Học lại</v>
      </c>
    </row>
    <row r="251" spans="1:15" ht="12.75" hidden="1">
      <c r="A251" s="2">
        <v>14</v>
      </c>
      <c r="B251" s="80" t="str">
        <f t="shared" si="25"/>
        <v>LT-1190-K23</v>
      </c>
      <c r="C251" s="80" t="str">
        <f t="shared" si="25"/>
        <v>Vương Thị Xuân</v>
      </c>
      <c r="D251" s="80" t="str">
        <f t="shared" si="25"/>
        <v>Mai</v>
      </c>
      <c r="E251" s="80" t="str">
        <f t="shared" si="25"/>
        <v>19/01/1979</v>
      </c>
      <c r="F251" s="80" t="str">
        <f t="shared" si="25"/>
        <v>Bà Rịa</v>
      </c>
      <c r="G251" s="79"/>
      <c r="H251" s="79"/>
      <c r="I251" s="79"/>
      <c r="J251" s="79"/>
      <c r="K251" s="79"/>
      <c r="L251" s="79"/>
      <c r="M251" s="79"/>
      <c r="N251" s="109">
        <f t="shared" si="22"/>
        <v>0</v>
      </c>
      <c r="O251" s="104" t="str">
        <f t="shared" si="23"/>
        <v>Học lại</v>
      </c>
    </row>
    <row r="252" spans="1:15" ht="12.75" hidden="1">
      <c r="A252" s="2">
        <v>15</v>
      </c>
      <c r="B252" s="80" t="str">
        <f t="shared" si="25"/>
        <v>LT-1191-K23</v>
      </c>
      <c r="C252" s="80" t="str">
        <f t="shared" si="25"/>
        <v>Võ Thị </v>
      </c>
      <c r="D252" s="80" t="str">
        <f t="shared" si="25"/>
        <v>Ngọc</v>
      </c>
      <c r="E252" s="80" t="str">
        <f t="shared" si="25"/>
        <v>01/10/1987</v>
      </c>
      <c r="F252" s="80" t="str">
        <f t="shared" si="25"/>
        <v>Quảng Ngãi</v>
      </c>
      <c r="G252" s="79"/>
      <c r="H252" s="79"/>
      <c r="I252" s="79"/>
      <c r="J252" s="79"/>
      <c r="K252" s="79"/>
      <c r="L252" s="79"/>
      <c r="M252" s="79"/>
      <c r="N252" s="109">
        <f t="shared" si="22"/>
        <v>0</v>
      </c>
      <c r="O252" s="104" t="str">
        <f t="shared" si="23"/>
        <v>Học lại</v>
      </c>
    </row>
    <row r="253" spans="1:15" ht="12.75" hidden="1">
      <c r="A253" s="2">
        <v>16</v>
      </c>
      <c r="B253" s="80" t="str">
        <f t="shared" si="25"/>
        <v>LT-1192-K23</v>
      </c>
      <c r="C253" s="80" t="str">
        <f t="shared" si="25"/>
        <v>Võ Thị Thu</v>
      </c>
      <c r="D253" s="80" t="str">
        <f t="shared" si="25"/>
        <v>Hằng</v>
      </c>
      <c r="E253" s="80" t="str">
        <f t="shared" si="25"/>
        <v>19/04/1995</v>
      </c>
      <c r="F253" s="80" t="str">
        <f t="shared" si="25"/>
        <v>BRVT</v>
      </c>
      <c r="G253" s="79"/>
      <c r="H253" s="79"/>
      <c r="I253" s="79"/>
      <c r="J253" s="79"/>
      <c r="K253" s="79"/>
      <c r="L253" s="79"/>
      <c r="M253" s="79"/>
      <c r="N253" s="109">
        <f t="shared" si="22"/>
        <v>0</v>
      </c>
      <c r="O253" s="104" t="str">
        <f t="shared" si="23"/>
        <v>Học lại</v>
      </c>
    </row>
    <row r="254" spans="1:15" ht="12.75" hidden="1">
      <c r="A254" s="2">
        <v>17</v>
      </c>
      <c r="B254" s="80" t="str">
        <f t="shared" si="25"/>
        <v>LT-1193-K23</v>
      </c>
      <c r="C254" s="80" t="str">
        <f t="shared" si="25"/>
        <v>Nguyễn Thị Minh</v>
      </c>
      <c r="D254" s="80" t="str">
        <f t="shared" si="25"/>
        <v>Quyên</v>
      </c>
      <c r="E254" s="80" t="str">
        <f t="shared" si="25"/>
        <v>05/03/1981</v>
      </c>
      <c r="F254" s="80" t="str">
        <f t="shared" si="25"/>
        <v>Đồng Nai</v>
      </c>
      <c r="G254" s="79"/>
      <c r="H254" s="79"/>
      <c r="I254" s="79"/>
      <c r="J254" s="79"/>
      <c r="K254" s="79"/>
      <c r="L254" s="79"/>
      <c r="M254" s="79"/>
      <c r="N254" s="109">
        <f t="shared" si="22"/>
        <v>0</v>
      </c>
      <c r="O254" s="104" t="str">
        <f t="shared" si="23"/>
        <v>Học lại</v>
      </c>
    </row>
    <row r="255" spans="1:15" ht="12.75" hidden="1">
      <c r="A255" s="2">
        <v>18</v>
      </c>
      <c r="B255" s="80" t="str">
        <f t="shared" si="25"/>
        <v>LT-1194-K23</v>
      </c>
      <c r="C255" s="80" t="str">
        <f t="shared" si="25"/>
        <v>Trương Thị Thảo </v>
      </c>
      <c r="D255" s="80" t="str">
        <f t="shared" si="25"/>
        <v>Trang</v>
      </c>
      <c r="E255" s="80" t="str">
        <f t="shared" si="25"/>
        <v>10/08/1988</v>
      </c>
      <c r="F255" s="80" t="str">
        <f t="shared" si="25"/>
        <v>BRVT</v>
      </c>
      <c r="G255" s="79"/>
      <c r="H255" s="79"/>
      <c r="I255" s="79"/>
      <c r="J255" s="79"/>
      <c r="K255" s="79"/>
      <c r="L255" s="79"/>
      <c r="M255" s="79"/>
      <c r="N255" s="109">
        <f t="shared" si="22"/>
        <v>0</v>
      </c>
      <c r="O255" s="104" t="str">
        <f t="shared" si="23"/>
        <v>Học lại</v>
      </c>
    </row>
    <row r="256" spans="1:15" ht="12.75" hidden="1">
      <c r="A256" s="2">
        <v>19</v>
      </c>
      <c r="B256" s="80" t="str">
        <f t="shared" si="25"/>
        <v>LT-1195-K23</v>
      </c>
      <c r="C256" s="80" t="str">
        <f t="shared" si="25"/>
        <v>Trần Văn</v>
      </c>
      <c r="D256" s="80" t="str">
        <f t="shared" si="25"/>
        <v>Tuân</v>
      </c>
      <c r="E256" s="80">
        <f t="shared" si="25"/>
        <v>31067</v>
      </c>
      <c r="F256" s="80" t="str">
        <f t="shared" si="25"/>
        <v>BRVT</v>
      </c>
      <c r="G256" s="79"/>
      <c r="H256" s="79"/>
      <c r="I256" s="79"/>
      <c r="J256" s="79"/>
      <c r="K256" s="79"/>
      <c r="L256" s="79"/>
      <c r="M256" s="79"/>
      <c r="N256" s="109">
        <f t="shared" si="22"/>
        <v>0</v>
      </c>
      <c r="O256" s="104" t="str">
        <f t="shared" si="23"/>
        <v>Học lại</v>
      </c>
    </row>
    <row r="257" spans="1:15" ht="12.75" hidden="1">
      <c r="A257" s="2"/>
      <c r="B257" s="80"/>
      <c r="C257" s="80"/>
      <c r="D257" s="80"/>
      <c r="E257" s="80"/>
      <c r="F257" s="80"/>
      <c r="G257" s="79"/>
      <c r="H257" s="79"/>
      <c r="I257" s="79"/>
      <c r="J257" s="79"/>
      <c r="K257" s="79"/>
      <c r="L257" s="79"/>
      <c r="M257" s="79"/>
      <c r="N257" s="109"/>
      <c r="O257" s="104"/>
    </row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>
      <c r="K297" s="40"/>
    </row>
  </sheetData>
  <sheetProtection password="CF75" sheet="1"/>
  <protectedRanges>
    <protectedRange sqref="F12:F17" name="Range1"/>
  </protectedRanges>
  <mergeCells count="76">
    <mergeCell ref="O235:O237"/>
    <mergeCell ref="A235:A237"/>
    <mergeCell ref="B235:B237"/>
    <mergeCell ref="C235:D237"/>
    <mergeCell ref="E235:E237"/>
    <mergeCell ref="F235:F237"/>
    <mergeCell ref="G235:G236"/>
    <mergeCell ref="G206:G207"/>
    <mergeCell ref="H206:I206"/>
    <mergeCell ref="J206:K206"/>
    <mergeCell ref="L206:M206"/>
    <mergeCell ref="N206:N208"/>
    <mergeCell ref="H235:I235"/>
    <mergeCell ref="J235:K235"/>
    <mergeCell ref="L235:M235"/>
    <mergeCell ref="N235:N237"/>
    <mergeCell ref="O206:O208"/>
    <mergeCell ref="H177:I177"/>
    <mergeCell ref="J177:K177"/>
    <mergeCell ref="L177:M177"/>
    <mergeCell ref="N177:N179"/>
    <mergeCell ref="O177:O179"/>
    <mergeCell ref="A206:A208"/>
    <mergeCell ref="B206:B208"/>
    <mergeCell ref="C206:D208"/>
    <mergeCell ref="E206:E208"/>
    <mergeCell ref="F206:F208"/>
    <mergeCell ref="A177:A179"/>
    <mergeCell ref="B177:B179"/>
    <mergeCell ref="C177:D179"/>
    <mergeCell ref="E177:E179"/>
    <mergeCell ref="F177:F179"/>
    <mergeCell ref="G177:G178"/>
    <mergeCell ref="O67:O69"/>
    <mergeCell ref="A95:A97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50:A152"/>
    <mergeCell ref="A122:A124"/>
    <mergeCell ref="A5:M5"/>
    <mergeCell ref="D24:E24"/>
    <mergeCell ref="D26:E26"/>
    <mergeCell ref="D11:E11"/>
    <mergeCell ref="H11:K11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70:M87 N90 M119:N119 M145:N145 M173:N173 G200:N200 N229 N257 M89 M98:M118 M125:M144 M153:M172 G180:M199">
    <cfRule type="cellIs" priority="207" dxfId="2" operator="lessThan" stopIfTrue="1">
      <formula>5</formula>
    </cfRule>
  </conditionalFormatting>
  <conditionalFormatting sqref="F32:F38">
    <cfRule type="cellIs" priority="187" dxfId="2" operator="lessThan" stopIfTrue="1">
      <formula>5</formula>
    </cfRule>
  </conditionalFormatting>
  <conditionalFormatting sqref="N70:N87 N89">
    <cfRule type="cellIs" priority="48" dxfId="2" operator="lessThan" stopIfTrue="1">
      <formula>5</formula>
    </cfRule>
  </conditionalFormatting>
  <conditionalFormatting sqref="M90">
    <cfRule type="cellIs" priority="44" dxfId="2" operator="lessThan" stopIfTrue="1">
      <formula>5</formula>
    </cfRule>
  </conditionalFormatting>
  <conditionalFormatting sqref="L153:L172 G153:H172 J153:J172">
    <cfRule type="cellIs" priority="30" dxfId="0" operator="lessThan">
      <formula>5</formula>
    </cfRule>
  </conditionalFormatting>
  <conditionalFormatting sqref="G70:L87 G89:K89">
    <cfRule type="cellIs" priority="27" dxfId="0" operator="lessThan">
      <formula>5</formula>
    </cfRule>
  </conditionalFormatting>
  <conditionalFormatting sqref="G98:G118 I118 K98:L118">
    <cfRule type="cellIs" priority="25" dxfId="0" operator="lessThan">
      <formula>5</formula>
    </cfRule>
  </conditionalFormatting>
  <conditionalFormatting sqref="G125:G144 K125:L144 I125:I144">
    <cfRule type="cellIs" priority="23" dxfId="0" operator="lessThan">
      <formula>5</formula>
    </cfRule>
  </conditionalFormatting>
  <conditionalFormatting sqref="H118">
    <cfRule type="cellIs" priority="21" dxfId="0" operator="lessThan">
      <formula>5</formula>
    </cfRule>
  </conditionalFormatting>
  <conditionalFormatting sqref="J118">
    <cfRule type="cellIs" priority="19" dxfId="0" operator="lessThan">
      <formula>5</formula>
    </cfRule>
  </conditionalFormatting>
  <conditionalFormatting sqref="H125:H144">
    <cfRule type="cellIs" priority="17" dxfId="0" operator="lessThan">
      <formula>5</formula>
    </cfRule>
  </conditionalFormatting>
  <conditionalFormatting sqref="J125:J144">
    <cfRule type="cellIs" priority="15" dxfId="0" operator="lessThan">
      <formula>5</formula>
    </cfRule>
  </conditionalFormatting>
  <conditionalFormatting sqref="N98:N118">
    <cfRule type="cellIs" priority="13" dxfId="2" operator="lessThan" stopIfTrue="1">
      <formula>5</formula>
    </cfRule>
  </conditionalFormatting>
  <conditionalFormatting sqref="N125:N144">
    <cfRule type="cellIs" priority="12" dxfId="2" operator="lessThan" stopIfTrue="1">
      <formula>5</formula>
    </cfRule>
  </conditionalFormatting>
  <conditionalFormatting sqref="N153:N172">
    <cfRule type="cellIs" priority="11" dxfId="2" operator="lessThan" stopIfTrue="1">
      <formula>5</formula>
    </cfRule>
  </conditionalFormatting>
  <conditionalFormatting sqref="N180:N199">
    <cfRule type="cellIs" priority="10" dxfId="2" operator="lessThan" stopIfTrue="1">
      <formula>5</formula>
    </cfRule>
  </conditionalFormatting>
  <conditionalFormatting sqref="N238:N256">
    <cfRule type="cellIs" priority="8" dxfId="2" operator="lessThan" stopIfTrue="1">
      <formula>5</formula>
    </cfRule>
  </conditionalFormatting>
  <conditionalFormatting sqref="M88">
    <cfRule type="cellIs" priority="7" dxfId="2" operator="lessThan" stopIfTrue="1">
      <formula>5</formula>
    </cfRule>
  </conditionalFormatting>
  <conditionalFormatting sqref="N88">
    <cfRule type="cellIs" priority="6" dxfId="2" operator="lessThan" stopIfTrue="1">
      <formula>5</formula>
    </cfRule>
  </conditionalFormatting>
  <conditionalFormatting sqref="G88:L88">
    <cfRule type="cellIs" priority="5" dxfId="0" operator="lessThan">
      <formula>5</formula>
    </cfRule>
  </conditionalFormatting>
  <conditionalFormatting sqref="G209:M228">
    <cfRule type="cellIs" priority="4" dxfId="2" operator="lessThan" stopIfTrue="1">
      <formula>5</formula>
    </cfRule>
  </conditionalFormatting>
  <conditionalFormatting sqref="N209:N228">
    <cfRule type="cellIs" priority="3" dxfId="2" operator="lessThan" stopIfTrue="1">
      <formula>5</formula>
    </cfRule>
  </conditionalFormatting>
  <conditionalFormatting sqref="H98:J115 H117:J117">
    <cfRule type="cellIs" priority="2" dxfId="0" operator="lessThan">
      <formula>5</formula>
    </cfRule>
  </conditionalFormatting>
  <conditionalFormatting sqref="H116:J116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$B$70:$B$90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dcterms:created xsi:type="dcterms:W3CDTF">1996-10-14T23:33:28Z</dcterms:created>
  <dcterms:modified xsi:type="dcterms:W3CDTF">2019-08-05T07:29:13Z</dcterms:modified>
  <cp:category/>
  <cp:version/>
  <cp:contentType/>
  <cp:contentStatus/>
</cp:coreProperties>
</file>