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UALENWEB" sheetId="1" r:id="rId1"/>
  </sheets>
  <definedNames/>
  <calcPr fullCalcOnLoad="1"/>
</workbook>
</file>

<file path=xl/sharedStrings.xml><?xml version="1.0" encoding="utf-8"?>
<sst xmlns="http://schemas.openxmlformats.org/spreadsheetml/2006/main" count="409" uniqueCount="174">
  <si>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</si>
  <si>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</si>
  <si>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</si>
  <si>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</si>
  <si>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</si>
  <si>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</si>
  <si>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</si>
  <si>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</si>
  <si>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</si>
  <si>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</si>
  <si>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</si>
  <si>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</si>
  <si>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</si>
  <si>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</si>
  <si>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</si>
  <si>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</si>
  <si>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</si>
  <si>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</si>
  <si>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</si>
  <si>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</si>
  <si>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</si>
  <si>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</si>
  <si>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</si>
  <si>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</si>
  <si>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</si>
  <si>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</si>
  <si>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</si>
  <si>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</si>
  <si>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</si>
  <si>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</si>
  <si>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</si>
  <si>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</si>
  <si>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</si>
  <si>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CHUYÊN CẦN: </t>
  </si>
  <si>
    <t xml:space="preserve">ĐIỂM KT THƯỜNG XUYỀN: </t>
  </si>
  <si>
    <t xml:space="preserve">ĐIỂM KT ĐỊNH KỲ: </t>
  </si>
  <si>
    <t xml:space="preserve">ĐIỂM THI LẦN 1: </t>
  </si>
  <si>
    <t xml:space="preserve">ĐIỂM TRUNG BÌNH: </t>
  </si>
  <si>
    <t>Lần 1</t>
  </si>
  <si>
    <t>Lần 2</t>
  </si>
  <si>
    <t>Mã 
Sinh viên</t>
  </si>
  <si>
    <t>số bài kt</t>
  </si>
  <si>
    <t>SỞ GIÁO DỤC &amp; ĐÀO TẠO TỈNH BR-VT</t>
  </si>
  <si>
    <t>BRVT</t>
  </si>
  <si>
    <t>TRƯỜNG TRUNG CẤP CHUYÊN NGHIỆP BÀ RỊA</t>
  </si>
  <si>
    <t>-</t>
  </si>
  <si>
    <r>
      <t>Bậc đào tạo:</t>
    </r>
    <r>
      <rPr>
        <b/>
        <sz val="14"/>
        <rFont val="Times New Roman"/>
        <family val="1"/>
      </rPr>
      <t xml:space="preserve"> Trung cấp chính quy</t>
    </r>
  </si>
  <si>
    <t>Đồng Nai</t>
  </si>
  <si>
    <t>Tiền Giang</t>
  </si>
  <si>
    <t>BẢNG ĐIỂM LỚP TRUNG CẤP PT17D12 (K59)</t>
  </si>
  <si>
    <t>KT-2361-K59</t>
  </si>
  <si>
    <t xml:space="preserve">Nguyễn Thị </t>
  </si>
  <si>
    <t>Huệ</t>
  </si>
  <si>
    <t>20/10/1985</t>
  </si>
  <si>
    <t>Long Đất</t>
  </si>
  <si>
    <t>KT-2362-K59</t>
  </si>
  <si>
    <t xml:space="preserve">Lợi Hồng </t>
  </si>
  <si>
    <t>Hạnh</t>
  </si>
  <si>
    <t>11/03/1989</t>
  </si>
  <si>
    <t>KT-2363-K59</t>
  </si>
  <si>
    <t xml:space="preserve">Võ Anh </t>
  </si>
  <si>
    <t xml:space="preserve">Thạch </t>
  </si>
  <si>
    <t>10/05/1995</t>
  </si>
  <si>
    <t>KT-2364-K59</t>
  </si>
  <si>
    <t xml:space="preserve">Đõ Viết </t>
  </si>
  <si>
    <t xml:space="preserve">Long </t>
  </si>
  <si>
    <t>24/10/1988</t>
  </si>
  <si>
    <t>Thanh Hóa</t>
  </si>
  <si>
    <t>KT-2356-K57</t>
  </si>
  <si>
    <t>Nguyễn Thị Trúc</t>
  </si>
  <si>
    <t>Loan</t>
  </si>
  <si>
    <t>KT-2357-K57</t>
  </si>
  <si>
    <t>Đặng Thị Mỹ</t>
  </si>
  <si>
    <t>Nhung</t>
  </si>
  <si>
    <t>Đồng Tháp</t>
  </si>
  <si>
    <t>QT-2359-K57</t>
  </si>
  <si>
    <t>Nguyễn Danh</t>
  </si>
  <si>
    <t>Vinh</t>
  </si>
  <si>
    <t>Hà Tây</t>
  </si>
  <si>
    <t xml:space="preserve">Hoàng Minh </t>
  </si>
  <si>
    <t>Thái</t>
  </si>
  <si>
    <t>21/11/1996</t>
  </si>
  <si>
    <t>Tp.HCM</t>
  </si>
  <si>
    <t>KT-2366-K59</t>
  </si>
  <si>
    <t xml:space="preserve">Đoàn Thanh </t>
  </si>
  <si>
    <t>Thúy</t>
  </si>
  <si>
    <t>04/03/1995</t>
  </si>
  <si>
    <t>KT-2367-K59</t>
  </si>
  <si>
    <t xml:space="preserve">Phan Thị </t>
  </si>
  <si>
    <t>Lý</t>
  </si>
  <si>
    <t>14/08/1997</t>
  </si>
  <si>
    <t>Quảng Bình</t>
  </si>
  <si>
    <t>KT-2368-K59</t>
  </si>
  <si>
    <t xml:space="preserve">Nguyễn Thị Hồng </t>
  </si>
  <si>
    <t>20/09/1994</t>
  </si>
  <si>
    <t>KT-2369-K59</t>
  </si>
  <si>
    <t>Vũ Thị</t>
  </si>
  <si>
    <t>Vui</t>
  </si>
  <si>
    <t>10/08/1994</t>
  </si>
  <si>
    <t>Nam Định</t>
  </si>
  <si>
    <t>KT-2360-K59</t>
  </si>
  <si>
    <t>KT-2336-K59</t>
  </si>
  <si>
    <t>Nguyễn Thị Cẩm</t>
  </si>
  <si>
    <t>17/04/1984</t>
  </si>
  <si>
    <t>KT-2337-K59</t>
  </si>
  <si>
    <t>Nguyễn Thị Thu</t>
  </si>
  <si>
    <t>Huyền</t>
  </si>
  <si>
    <t>30/07/1986</t>
  </si>
  <si>
    <t>Quảng Trị</t>
  </si>
  <si>
    <t>KT-2338-K59</t>
  </si>
  <si>
    <t xml:space="preserve">Lê Thị </t>
  </si>
  <si>
    <t>Bình</t>
  </si>
  <si>
    <t>02/01/1999</t>
  </si>
  <si>
    <t>Hà Tĩnh</t>
  </si>
  <si>
    <t>KT-2339-K59</t>
  </si>
  <si>
    <t xml:space="preserve">Phạm Thị </t>
  </si>
  <si>
    <t>Hà</t>
  </si>
  <si>
    <t>14/05/1989</t>
  </si>
  <si>
    <t>Hải Phòng</t>
  </si>
  <si>
    <t>KT-2340-K59</t>
  </si>
  <si>
    <t xml:space="preserve">Phan Thị Ánh </t>
  </si>
  <si>
    <t>Hồng</t>
  </si>
  <si>
    <t>28/06/1999</t>
  </si>
  <si>
    <t>KT-2341-K59</t>
  </si>
  <si>
    <t xml:space="preserve">Phạm Sơn </t>
  </si>
  <si>
    <t>Trang</t>
  </si>
  <si>
    <t>10/09/1987</t>
  </si>
  <si>
    <t>KT-2342-K59</t>
  </si>
  <si>
    <t xml:space="preserve">Phan Thị Ngọc </t>
  </si>
  <si>
    <t>Anh</t>
  </si>
  <si>
    <t>30/12/1993</t>
  </si>
  <si>
    <t>KT-2343-K59</t>
  </si>
  <si>
    <t xml:space="preserve">Nguyễn Thị Thu </t>
  </si>
  <si>
    <t>Thủy</t>
  </si>
  <si>
    <t>01/10/1987</t>
  </si>
  <si>
    <t>TC-2344-K59</t>
  </si>
  <si>
    <t xml:space="preserve">Nguyễn Minh </t>
  </si>
  <si>
    <t>Duy</t>
  </si>
  <si>
    <t>20/05/1989</t>
  </si>
  <si>
    <t>CN-2345-K59</t>
  </si>
  <si>
    <t xml:space="preserve">Võ Trung </t>
  </si>
  <si>
    <t>Đông</t>
  </si>
  <si>
    <t>30/11/1996</t>
  </si>
  <si>
    <t>CN-2346-K59</t>
  </si>
  <si>
    <t xml:space="preserve">Đinh Xuân </t>
  </si>
  <si>
    <t>Hậu</t>
  </si>
  <si>
    <t>26/11/1995</t>
  </si>
  <si>
    <t>CN-2348-K59</t>
  </si>
  <si>
    <t>Nguyễn Đình</t>
  </si>
  <si>
    <t>20/02/1994</t>
  </si>
  <si>
    <t>KT-2347-K59</t>
  </si>
  <si>
    <t xml:space="preserve">Nguyễn Thị Thùy </t>
  </si>
  <si>
    <t>Vân</t>
  </si>
  <si>
    <t>07/03/1996</t>
  </si>
  <si>
    <t>KT-2349-K59</t>
  </si>
  <si>
    <t xml:space="preserve">Phạm Văn </t>
  </si>
  <si>
    <t>Nghĩa</t>
  </si>
  <si>
    <t>01/09/1990</t>
  </si>
  <si>
    <t>Thái Bình</t>
  </si>
  <si>
    <t>KT-2350-K59</t>
  </si>
  <si>
    <t xml:space="preserve">Hà Thị </t>
  </si>
  <si>
    <t>Mí</t>
  </si>
  <si>
    <t>02/01/1995</t>
  </si>
  <si>
    <t>Bình Định</t>
  </si>
  <si>
    <t>KT-2358-K57</t>
  </si>
  <si>
    <t>Vũ Thị Huyền</t>
  </si>
  <si>
    <t>Thầy Tĩnh</t>
  </si>
  <si>
    <t>Cô Hằng</t>
  </si>
  <si>
    <t>Đang cập nhật điểm kiểm tra</t>
  </si>
  <si>
    <t>Kế toán sản xuất</t>
  </si>
  <si>
    <t>Giáo dục pháp luật</t>
  </si>
  <si>
    <t>Quản trị máy tính văn phòng</t>
  </si>
  <si>
    <t>Tổ Tin học</t>
  </si>
  <si>
    <t>Tin học ứng dụng (vsau)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</si>
</sst>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#,##0\ &quot;đồng&quot;;\-#,##0\ &quot;đồng&quot;"/>
    <numFmt numFmtId="182" formatCode="#,##0\ &quot;đồng&quot;;[Red]\-#,##0\ &quot;đồng&quot;"/>
    <numFmt numFmtId="183" formatCode="#,##0.00\ &quot;đồng&quot;;\-#,##0.00\ &quot;đồng&quot;"/>
    <numFmt numFmtId="184" formatCode="#,##0.00\ &quot;đồng&quot;;[Red]\-#,##0.00\ &quot;đồng&quot;"/>
    <numFmt numFmtId="185" formatCode="_-* #,##0\ &quot;đồng&quot;_-;\-* #,##0\ &quot;đồng&quot;_-;_-* &quot;-&quot;\ &quot;đồng&quot;_-;_-@_-"/>
    <numFmt numFmtId="186" formatCode="_-* #,##0\ _đ_ồ_n_g_-;\-* #,##0\ _đ_ồ_n_g_-;_-* &quot;-&quot;\ _đ_ồ_n_g_-;_-@_-"/>
    <numFmt numFmtId="187" formatCode="_-* #,##0.00\ &quot;đồng&quot;_-;\-* #,##0.00\ &quot;đồng&quot;_-;_-* &quot;-&quot;&quot;?&quot;&quot;?&quot;\ &quot;đồng&quot;_-;_-@_-"/>
    <numFmt numFmtId="188" formatCode="_-* #,##0.00\ _đ_ồ_n_g_-;\-* #,##0.00\ _đ_ồ_n_g_-;_-* &quot;-&quot;&quot;?&quot;&quot;?&quot;\ _đ_ồ_n_g_-;_-@_-"/>
    <numFmt numFmtId="189" formatCode="#,##0\ &quot;₫&quot;;\-#,##0\ &quot;₫&quot;"/>
    <numFmt numFmtId="190" formatCode="#,##0\ &quot;₫&quot;;[Red]\-#,##0\ &quot;₫&quot;"/>
    <numFmt numFmtId="191" formatCode="#,##0.00\ &quot;₫&quot;;\-#,##0.00\ &quot;₫&quot;"/>
    <numFmt numFmtId="192" formatCode="#,##0.00\ &quot;₫&quot;;[Red]\-#,##0.00\ &quot;₫&quot;"/>
    <numFmt numFmtId="193" formatCode="_-* #,##0\ &quot;₫&quot;_-;\-* #,##0\ &quot;₫&quot;_-;_-* &quot;-&quot;\ &quot;₫&quot;_-;_-@_-"/>
    <numFmt numFmtId="194" formatCode="_-* #,##0\ _₫_-;\-* #,##0\ _₫_-;_-* &quot;-&quot;\ _₫_-;_-@_-"/>
    <numFmt numFmtId="195" formatCode="_-* #,##0.00\ &quot;₫&quot;_-;\-* #,##0.00\ &quot;₫&quot;_-;_-* &quot;-&quot;&quot;?&quot;&quot;?&quot;\ &quot;₫&quot;_-;_-@_-"/>
    <numFmt numFmtId="196" formatCode="_-* #,##0.00\ _₫_-;\-* #,##0.00\ _₫_-;_-* &quot;-&quot;&quot;?&quot;&quot;?&quot;\ _₫_-;_-@_-"/>
    <numFmt numFmtId="197" formatCode="_(&quot;$&quot;* #,##0.00_);_(&quot;$&quot;* \(#,##0.00\);_(&quot;$&quot;* &quot;-&quot;&quot;?&quot;&quot;?&quot;_);_(@_)"/>
    <numFmt numFmtId="198" formatCode="0.0"/>
    <numFmt numFmtId="199" formatCode="0.0;[Red]0.0"/>
    <numFmt numFmtId="200" formatCode="0.000"/>
    <numFmt numFmtId="201" formatCode="_(* #,##0.0_);_(* \(#,##0.0\);_(* &quot;-&quot;&quot;?&quot;&quot;?&quot;_);_(@_)"/>
    <numFmt numFmtId="202" formatCode="[$-409]dddd\,\ mmmm\ dd\,\ yyyy"/>
    <numFmt numFmtId="203" formatCode="mmm\-yyyy"/>
    <numFmt numFmtId="204" formatCode="[$-42A]dd\ mmmm\ yyyy"/>
    <numFmt numFmtId="205" formatCode="[$-409]h:mm:ss\ AM/PM"/>
    <numFmt numFmtId="206" formatCode="[$-F800]dddd\,\ mmmm\ dd\,\ yyyy"/>
    <numFmt numFmtId="207" formatCode="[$-409]dddd\,\ mmmm\ d\,\ yyyy"/>
  </numFmts>
  <fonts count="97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2"/>
      <name val="Arial"/>
      <family val="2"/>
    </font>
    <font>
      <b/>
      <sz val="16"/>
      <color indexed="16"/>
      <name val="Times New Roman"/>
      <family val="1"/>
    </font>
    <font>
      <b/>
      <u val="single"/>
      <sz val="11"/>
      <name val="Times New Roman"/>
      <family val="1"/>
    </font>
    <font>
      <b/>
      <sz val="14"/>
      <color indexed="16"/>
      <name val="Arial"/>
      <family val="2"/>
    </font>
    <font>
      <b/>
      <sz val="9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VNI-Times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22"/>
      <color indexed="12"/>
      <name val="Times New Roman"/>
      <family val="1"/>
    </font>
    <font>
      <b/>
      <sz val="16"/>
      <color indexed="10"/>
      <name val="Times New Roman"/>
      <family val="1"/>
    </font>
    <font>
      <b/>
      <sz val="20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6"/>
      <color indexed="8"/>
      <name val="Arial"/>
      <family val="2"/>
    </font>
    <font>
      <sz val="28"/>
      <color indexed="8"/>
      <name val="Arial"/>
      <family val="2"/>
    </font>
    <font>
      <sz val="24"/>
      <color indexed="8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36"/>
      <color indexed="10"/>
      <name val="Arial"/>
      <family val="2"/>
    </font>
    <font>
      <b/>
      <sz val="32"/>
      <color indexed="10"/>
      <name val="Arial"/>
      <family val="2"/>
    </font>
    <font>
      <b/>
      <sz val="28"/>
      <color indexed="8"/>
      <name val="Times New Roman"/>
      <family val="1"/>
    </font>
    <font>
      <sz val="28"/>
      <color indexed="8"/>
      <name val="Times New Roman"/>
      <family val="1"/>
    </font>
    <font>
      <b/>
      <u val="single"/>
      <sz val="2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thin"/>
      <right style="thin"/>
      <top style="dashed"/>
      <bottom/>
    </border>
    <border>
      <left style="thin"/>
      <right/>
      <top style="dashed"/>
      <bottom/>
    </border>
    <border>
      <left/>
      <right style="thin"/>
      <top style="dashed"/>
      <bottom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62" applyFont="1" applyBorder="1" applyAlignment="1">
      <alignment horizontal="center"/>
      <protection/>
    </xf>
    <xf numFmtId="0" fontId="18" fillId="0" borderId="0" xfId="62" applyFont="1" applyBorder="1" applyAlignment="1">
      <alignment horizontal="center"/>
      <protection/>
    </xf>
    <xf numFmtId="0" fontId="13" fillId="0" borderId="0" xfId="0" applyFont="1" applyBorder="1" applyAlignment="1">
      <alignment horizontal="right"/>
    </xf>
    <xf numFmtId="14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14" fontId="16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14" fontId="20" fillId="0" borderId="0" xfId="0" applyNumberFormat="1" applyFont="1" applyBorder="1" applyAlignment="1" quotePrefix="1">
      <alignment horizontal="center"/>
    </xf>
    <xf numFmtId="14" fontId="2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6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1" fontId="15" fillId="0" borderId="10" xfId="0" applyNumberFormat="1" applyFont="1" applyBorder="1" applyAlignment="1" quotePrefix="1">
      <alignment horizontal="center"/>
    </xf>
    <xf numFmtId="14" fontId="26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4" fontId="11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4" fontId="30" fillId="0" borderId="10" xfId="0" applyNumberFormat="1" applyFont="1" applyFill="1" applyBorder="1" applyAlignment="1">
      <alignment horizontal="left"/>
    </xf>
    <xf numFmtId="14" fontId="31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9" fillId="0" borderId="0" xfId="0" applyFont="1" applyAlignment="1">
      <alignment/>
    </xf>
    <xf numFmtId="2" fontId="11" fillId="0" borderId="0" xfId="0" applyNumberFormat="1" applyFont="1" applyAlignment="1">
      <alignment/>
    </xf>
    <xf numFmtId="14" fontId="1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11" fillId="0" borderId="0" xfId="62" applyFont="1" applyFill="1" applyAlignment="1">
      <alignment horizontal="center"/>
      <protection/>
    </xf>
    <xf numFmtId="0" fontId="11" fillId="0" borderId="0" xfId="62" applyFont="1" applyFill="1">
      <alignment/>
      <protection/>
    </xf>
    <xf numFmtId="0" fontId="33" fillId="0" borderId="0" xfId="0" applyFont="1" applyAlignment="1">
      <alignment/>
    </xf>
    <xf numFmtId="0" fontId="11" fillId="0" borderId="0" xfId="0" applyFont="1" applyFill="1" applyAlignment="1">
      <alignment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62" applyFont="1" applyFill="1" applyBorder="1" applyAlignment="1">
      <alignment horizontal="center"/>
      <protection/>
    </xf>
    <xf numFmtId="14" fontId="19" fillId="0" borderId="0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0" xfId="62" applyFont="1" applyFill="1" applyBorder="1" applyAlignment="1">
      <alignment horizontal="center"/>
      <protection/>
    </xf>
    <xf numFmtId="0" fontId="11" fillId="33" borderId="10" xfId="0" applyFont="1" applyFill="1" applyBorder="1" applyAlignment="1">
      <alignment/>
    </xf>
    <xf numFmtId="14" fontId="11" fillId="33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 quotePrefix="1">
      <alignment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1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0" xfId="0" applyFont="1" applyAlignment="1">
      <alignment horizontal="right"/>
    </xf>
    <xf numFmtId="14" fontId="15" fillId="0" borderId="0" xfId="0" applyNumberFormat="1" applyFont="1" applyBorder="1" applyAlignment="1">
      <alignment horizontal="right"/>
    </xf>
    <xf numFmtId="14" fontId="34" fillId="0" borderId="13" xfId="0" applyNumberFormat="1" applyFont="1" applyBorder="1" applyAlignment="1">
      <alignment/>
    </xf>
    <xf numFmtId="14" fontId="34" fillId="0" borderId="11" xfId="0" applyNumberFormat="1" applyFont="1" applyBorder="1" applyAlignment="1">
      <alignment/>
    </xf>
    <xf numFmtId="14" fontId="11" fillId="0" borderId="11" xfId="0" applyNumberFormat="1" applyFont="1" applyBorder="1" applyAlignment="1">
      <alignment/>
    </xf>
    <xf numFmtId="14" fontId="11" fillId="0" borderId="12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7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198" fontId="32" fillId="0" borderId="15" xfId="0" applyNumberFormat="1" applyFont="1" applyFill="1" applyBorder="1" applyAlignment="1">
      <alignment horizontal="left"/>
    </xf>
    <xf numFmtId="198" fontId="32" fillId="0" borderId="16" xfId="0" applyNumberFormat="1" applyFont="1" applyFill="1" applyBorder="1" applyAlignment="1">
      <alignment horizontal="left"/>
    </xf>
    <xf numFmtId="198" fontId="32" fillId="0" borderId="17" xfId="0" applyNumberFormat="1" applyFont="1" applyFill="1" applyBorder="1" applyAlignment="1">
      <alignment horizontal="left"/>
    </xf>
    <xf numFmtId="2" fontId="32" fillId="0" borderId="17" xfId="0" applyNumberFormat="1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8" xfId="0" applyNumberFormat="1" applyBorder="1" applyAlignment="1">
      <alignment/>
    </xf>
    <xf numFmtId="198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/>
    </xf>
    <xf numFmtId="2" fontId="39" fillId="0" borderId="10" xfId="0" applyNumberFormat="1" applyFont="1" applyBorder="1" applyAlignment="1">
      <alignment horizontal="center"/>
    </xf>
    <xf numFmtId="14" fontId="11" fillId="0" borderId="10" xfId="0" applyNumberFormat="1" applyFont="1" applyFill="1" applyBorder="1" applyAlignment="1" quotePrefix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98" fontId="32" fillId="0" borderId="10" xfId="0" applyNumberFormat="1" applyFont="1" applyFill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11" fillId="35" borderId="0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3" fillId="0" borderId="0" xfId="0" applyFont="1" applyAlignment="1">
      <alignment/>
    </xf>
    <xf numFmtId="198" fontId="1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198" fontId="11" fillId="0" borderId="10" xfId="0" applyNumberFormat="1" applyFont="1" applyFill="1" applyBorder="1" applyAlignment="1">
      <alignment horizontal="center"/>
    </xf>
    <xf numFmtId="2" fontId="40" fillId="0" borderId="28" xfId="0" applyNumberFormat="1" applyFont="1" applyFill="1" applyBorder="1" applyAlignment="1">
      <alignment horizontal="left"/>
    </xf>
    <xf numFmtId="198" fontId="2" fillId="0" borderId="10" xfId="0" applyNumberFormat="1" applyFont="1" applyBorder="1" applyAlignment="1">
      <alignment horizontal="center" vertical="center" wrapText="1"/>
    </xf>
    <xf numFmtId="198" fontId="11" fillId="0" borderId="29" xfId="61" applyNumberFormat="1" applyFont="1" applyFill="1" applyBorder="1" applyAlignment="1">
      <alignment horizontal="center" vertical="center"/>
      <protection/>
    </xf>
    <xf numFmtId="198" fontId="11" fillId="0" borderId="30" xfId="61" applyNumberFormat="1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shrinkToFit="1"/>
      <protection/>
    </xf>
    <xf numFmtId="198" fontId="4" fillId="0" borderId="10" xfId="58" applyNumberFormat="1" applyFont="1" applyFill="1" applyBorder="1" applyAlignment="1">
      <alignment horizontal="center" vertical="center" shrinkToFit="1"/>
      <protection/>
    </xf>
    <xf numFmtId="198" fontId="11" fillId="0" borderId="31" xfId="61" applyNumberFormat="1" applyFont="1" applyFill="1" applyBorder="1" applyAlignment="1">
      <alignment horizontal="center" vertical="center"/>
      <protection/>
    </xf>
    <xf numFmtId="14" fontId="11" fillId="0" borderId="10" xfId="0" applyNumberFormat="1" applyFont="1" applyFill="1" applyBorder="1" applyAlignment="1" quotePrefix="1">
      <alignment/>
    </xf>
    <xf numFmtId="198" fontId="0" fillId="36" borderId="10" xfId="0" applyNumberFormat="1" applyFill="1" applyBorder="1" applyAlignment="1">
      <alignment horizontal="center"/>
    </xf>
    <xf numFmtId="0" fontId="45" fillId="0" borderId="30" xfId="0" applyFont="1" applyFill="1" applyBorder="1" applyAlignment="1">
      <alignment horizontal="center" vertical="center" shrinkToFit="1"/>
    </xf>
    <xf numFmtId="0" fontId="47" fillId="0" borderId="32" xfId="62" applyFont="1" applyFill="1" applyBorder="1" applyAlignment="1">
      <alignment horizontal="center" vertical="center" wrapText="1"/>
      <protection/>
    </xf>
    <xf numFmtId="0" fontId="4" fillId="0" borderId="30" xfId="58" applyFont="1" applyFill="1" applyBorder="1" applyAlignment="1">
      <alignment horizontal="center" vertical="center" shrinkToFit="1"/>
      <protection/>
    </xf>
    <xf numFmtId="0" fontId="47" fillId="0" borderId="33" xfId="0" applyFont="1" applyFill="1" applyBorder="1" applyAlignment="1">
      <alignment horizontal="center" vertical="center" shrinkToFit="1"/>
    </xf>
    <xf numFmtId="0" fontId="44" fillId="0" borderId="34" xfId="58" applyFont="1" applyFill="1" applyBorder="1" applyAlignment="1">
      <alignment horizontal="left" vertical="center" shrinkToFit="1"/>
      <protection/>
    </xf>
    <xf numFmtId="0" fontId="45" fillId="0" borderId="35" xfId="58" applyFont="1" applyFill="1" applyBorder="1" applyAlignment="1">
      <alignment horizontal="left" vertical="center" shrinkToFit="1"/>
      <protection/>
    </xf>
    <xf numFmtId="14" fontId="4" fillId="0" borderId="33" xfId="58" applyNumberFormat="1" applyFont="1" applyFill="1" applyBorder="1" applyAlignment="1" quotePrefix="1">
      <alignment horizontal="right" vertical="center" shrinkToFit="1"/>
      <protection/>
    </xf>
    <xf numFmtId="0" fontId="4" fillId="0" borderId="33" xfId="58" applyFont="1" applyFill="1" applyBorder="1" applyAlignment="1">
      <alignment horizontal="center" vertical="center" shrinkToFit="1"/>
      <protection/>
    </xf>
    <xf numFmtId="0" fontId="45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/>
    </xf>
    <xf numFmtId="0" fontId="28" fillId="0" borderId="2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30" fillId="0" borderId="14" xfId="0" applyNumberFormat="1" applyFont="1" applyBorder="1" applyAlignment="1">
      <alignment horizontal="left"/>
    </xf>
    <xf numFmtId="14" fontId="30" fillId="0" borderId="18" xfId="0" applyNumberFormat="1" applyFont="1" applyBorder="1" applyAlignment="1">
      <alignment horizontal="left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21" fillId="0" borderId="14" xfId="0" applyNumberFormat="1" applyFont="1" applyBorder="1" applyAlignment="1" quotePrefix="1">
      <alignment horizontal="center"/>
    </xf>
    <xf numFmtId="14" fontId="21" fillId="0" borderId="18" xfId="0" applyNumberFormat="1" applyFont="1" applyBorder="1" applyAlignment="1" quotePrefix="1">
      <alignment horizontal="center"/>
    </xf>
    <xf numFmtId="0" fontId="3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14" fontId="16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5" xfId="0" applyFont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K43_CHUAN Y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5">
    <dxf>
      <font>
        <color indexed="1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18</xdr:row>
      <xdr:rowOff>38100</xdr:rowOff>
    </xdr:from>
    <xdr:to>
      <xdr:col>12</xdr:col>
      <xdr:colOff>590550</xdr:colOff>
      <xdr:row>42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2571750" y="4133850"/>
          <a:ext cx="9372600" cy="5734050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19</xdr:row>
      <xdr:rowOff>76200</xdr:rowOff>
    </xdr:from>
    <xdr:to>
      <xdr:col>11</xdr:col>
      <xdr:colOff>171450</xdr:colOff>
      <xdr:row>20</xdr:row>
      <xdr:rowOff>161925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210050" y="4371975"/>
          <a:ext cx="6800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66675</xdr:colOff>
      <xdr:row>14</xdr:row>
      <xdr:rowOff>219075</xdr:rowOff>
    </xdr:from>
    <xdr:to>
      <xdr:col>4</xdr:col>
      <xdr:colOff>228600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762125" y="3438525"/>
          <a:ext cx="3419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781175" y="3286125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1200150</xdr:colOff>
      <xdr:row>39</xdr:row>
      <xdr:rowOff>152400</xdr:rowOff>
    </xdr:from>
    <xdr:to>
      <xdr:col>12</xdr:col>
      <xdr:colOff>504825</xdr:colOff>
      <xdr:row>41</xdr:row>
      <xdr:rowOff>85725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895600" y="9420225"/>
          <a:ext cx="8963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790700" y="2562225"/>
          <a:ext cx="3695700" cy="6096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</xdr:row>
      <xdr:rowOff>200025</xdr:rowOff>
    </xdr:from>
    <xdr:to>
      <xdr:col>4</xdr:col>
      <xdr:colOff>247650</xdr:colOff>
      <xdr:row>13</xdr:row>
      <xdr:rowOff>9525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781175" y="2705100"/>
          <a:ext cx="3419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40</xdr:row>
      <xdr:rowOff>9525</xdr:rowOff>
    </xdr:from>
    <xdr:to>
      <xdr:col>15</xdr:col>
      <xdr:colOff>28575</xdr:colOff>
      <xdr:row>324</xdr:row>
      <xdr:rowOff>95250</xdr:rowOff>
    </xdr:to>
    <xdr:sp>
      <xdr:nvSpPr>
        <xdr:cNvPr id="9" name="AutoShape 40"/>
        <xdr:cNvSpPr>
          <a:spLocks/>
        </xdr:cNvSpPr>
      </xdr:nvSpPr>
      <xdr:spPr>
        <a:xfrm>
          <a:off x="790575" y="9477375"/>
          <a:ext cx="13706475" cy="327660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Lưu ý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Đề nghị những sinh viên không đủ điểm trung bình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ĐTB &lt; 5,0)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đăng ký thi lại.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phúc khảo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3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18/04/2019.
</a:t>
          </a:r>
          <a:r>
            <a:rPr lang="en-US" cap="none" sz="2800" b="1" i="0" u="none" baseline="0">
              <a:solidFill>
                <a:srgbClr val="000000"/>
              </a:solidFill>
            </a:rPr>
            <a:t>- </a:t>
          </a:r>
          <a:r>
            <a:rPr lang="en-US" cap="none" sz="2800" b="0" i="0" u="none" baseline="0">
              <a:solidFill>
                <a:srgbClr val="000000"/>
              </a:solidFill>
            </a:rPr>
            <a:t>Nhà trường tổ chức thi lại vào tháng </a:t>
          </a:r>
          <a:r>
            <a:rPr lang="en-US" cap="none" sz="2800" b="1" i="0" u="sng" baseline="0">
              <a:solidFill>
                <a:srgbClr val="FF0000"/>
              </a:solidFill>
            </a:rPr>
            <a:t>05/2019</a:t>
          </a:r>
          <a:r>
            <a:rPr lang="en-US" cap="none" sz="2800" b="0" i="0" u="none" baseline="0">
              <a:solidFill>
                <a:srgbClr val="000000"/>
              </a:solidFill>
            </a:rPr>
            <a:t>. 
</a:t>
          </a:r>
          <a:r>
            <a:rPr lang="en-US" cap="none" sz="2800" b="0" i="0" u="none" baseline="0">
              <a:solidFill>
                <a:srgbClr val="000000"/>
              </a:solidFill>
            </a:rPr>
            <a:t>- Đăng ký thi lần 2 và học lại tại văn phòng cơ sở đang học.
</a:t>
          </a:r>
          <a:r>
            <a:rPr lang="en-US" cap="none" sz="2800" b="0" i="0" u="none" baseline="0">
              <a:solidFill>
                <a:srgbClr val="000000"/>
              </a:solidFill>
            </a:rPr>
            <a:t>- Mọi thắc mắc liên hệ: 02543.844.444 để được giải đáp thắc mắc.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2"/>
  <sheetViews>
    <sheetView showGridLines="0" tabSelected="1" zoomScale="70" zoomScaleNormal="70" zoomScalePageLayoutView="0" workbookViewId="0" topLeftCell="A12">
      <selection activeCell="P27" sqref="P27"/>
    </sheetView>
  </sheetViews>
  <sheetFormatPr defaultColWidth="10.00390625" defaultRowHeight="12.75"/>
  <cols>
    <col min="1" max="1" width="5.57421875" style="5" customWidth="1"/>
    <col min="2" max="2" width="19.8515625" style="5" customWidth="1"/>
    <col min="3" max="3" width="36.421875" style="5" customWidth="1"/>
    <col min="4" max="4" width="12.421875" style="5" customWidth="1"/>
    <col min="5" max="5" width="18.421875" style="38" customWidth="1"/>
    <col min="6" max="6" width="25.00390625" style="40" customWidth="1"/>
    <col min="7" max="7" width="13.57421875" style="5" customWidth="1"/>
    <col min="8" max="8" width="9.28125" style="39" customWidth="1"/>
    <col min="9" max="9" width="5.7109375" style="39" customWidth="1"/>
    <col min="10" max="10" width="9.00390625" style="39" customWidth="1"/>
    <col min="11" max="11" width="7.28125" style="37" customWidth="1"/>
    <col min="12" max="12" width="7.7109375" style="5" customWidth="1"/>
    <col min="13" max="13" width="12.421875" style="5" customWidth="1"/>
    <col min="14" max="14" width="16.8515625" style="36" customWidth="1"/>
    <col min="15" max="15" width="17.421875" style="36" customWidth="1"/>
    <col min="16" max="16" width="13.28125" style="36" customWidth="1"/>
    <col min="17" max="16384" width="10.00390625" style="36" customWidth="1"/>
  </cols>
  <sheetData>
    <row r="1" spans="1:8" ht="18.75">
      <c r="A1" s="161"/>
      <c r="B1" s="161"/>
      <c r="C1" s="161"/>
      <c r="D1" s="161"/>
      <c r="H1" s="114" t="s">
        <v>42</v>
      </c>
    </row>
    <row r="2" spans="1:13" ht="18.75">
      <c r="A2" s="161"/>
      <c r="B2" s="161"/>
      <c r="C2" s="161"/>
      <c r="D2" s="161"/>
      <c r="G2" s="161" t="s">
        <v>44</v>
      </c>
      <c r="H2" s="161"/>
      <c r="I2" s="161"/>
      <c r="J2" s="161"/>
      <c r="K2" s="161"/>
      <c r="L2" s="161"/>
      <c r="M2" s="161"/>
    </row>
    <row r="3" ht="12.75"/>
    <row r="4" ht="12.75"/>
    <row r="5" spans="1:13" ht="30">
      <c r="A5" s="160" t="s">
        <v>49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ht="18.75">
      <c r="A6" s="1"/>
      <c r="B6" s="1"/>
      <c r="C6" s="1"/>
      <c r="D6" s="112" t="s">
        <v>46</v>
      </c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1"/>
      <c r="C7" s="1"/>
      <c r="D7" s="112"/>
      <c r="F7" s="1"/>
      <c r="G7" s="1"/>
      <c r="H7" s="1"/>
      <c r="I7" s="1"/>
      <c r="J7" s="1"/>
      <c r="K7" s="1"/>
      <c r="L7" s="1"/>
      <c r="M7" s="1"/>
    </row>
    <row r="8" spans="1:15" ht="17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43"/>
      <c r="O8" s="42"/>
    </row>
    <row r="9" spans="2:13" ht="19.5">
      <c r="B9" s="44"/>
      <c r="C9" s="74" t="s">
        <v>29</v>
      </c>
      <c r="D9" s="165" t="str">
        <f>VLOOKUP($F$13,$C$48:$E$53,1,0)</f>
        <v>Kế toán sản xuất</v>
      </c>
      <c r="E9" s="165"/>
      <c r="G9" s="74" t="s">
        <v>12</v>
      </c>
      <c r="H9" s="166" t="str">
        <f>VLOOKUP($F$13,$C$48:$E$53,2,0)</f>
        <v>Cô Hằng</v>
      </c>
      <c r="I9" s="167"/>
      <c r="J9" s="167"/>
      <c r="K9" s="167"/>
      <c r="L9" s="167"/>
      <c r="M9" s="168"/>
    </row>
    <row r="10" spans="1:14" ht="15.75">
      <c r="A10" s="36"/>
      <c r="B10" s="7"/>
      <c r="C10" s="74" t="s">
        <v>13</v>
      </c>
      <c r="D10" s="169" t="str">
        <f>VLOOKUP($F$13,$C$48:$E$53,3,0)</f>
        <v>-</v>
      </c>
      <c r="E10" s="169"/>
      <c r="G10" s="74" t="s">
        <v>14</v>
      </c>
      <c r="H10" s="75" t="str">
        <f>VLOOKUP($F$13,$C$47:$F$53,4,0)</f>
        <v>-</v>
      </c>
      <c r="I10" s="76"/>
      <c r="J10" s="76"/>
      <c r="K10" s="77" t="s">
        <v>15</v>
      </c>
      <c r="L10" s="76"/>
      <c r="M10" s="76"/>
      <c r="N10" s="45"/>
    </row>
    <row r="11" spans="1:15" ht="18.75" customHeight="1">
      <c r="A11" s="8"/>
      <c r="B11" s="9"/>
      <c r="C11" s="9"/>
      <c r="D11" s="154" t="s">
        <v>16</v>
      </c>
      <c r="E11" s="154"/>
      <c r="F11" s="11">
        <f ca="1">TODAY()</f>
        <v>43563</v>
      </c>
      <c r="G11" s="12"/>
      <c r="H11" s="155" t="s">
        <v>17</v>
      </c>
      <c r="I11" s="155"/>
      <c r="J11" s="155"/>
      <c r="K11" s="156"/>
      <c r="L11" s="162" t="str">
        <f>VLOOKUP($F$13,$C$47:$G$53,5,0)</f>
        <v>-</v>
      </c>
      <c r="M11" s="163"/>
      <c r="O11" s="42"/>
    </row>
    <row r="12" spans="1:15" ht="18.75" customHeight="1">
      <c r="A12" s="8"/>
      <c r="B12" s="9"/>
      <c r="C12" s="9"/>
      <c r="D12" s="10"/>
      <c r="E12" s="10"/>
      <c r="F12" s="11"/>
      <c r="G12" s="12"/>
      <c r="H12" s="13"/>
      <c r="I12" s="13"/>
      <c r="J12" s="13"/>
      <c r="K12" s="13"/>
      <c r="L12" s="46"/>
      <c r="M12" s="47"/>
      <c r="O12" s="42"/>
    </row>
    <row r="13" spans="1:15" ht="18.75" customHeight="1">
      <c r="A13" s="8"/>
      <c r="B13" s="9"/>
      <c r="C13" s="9"/>
      <c r="D13" s="10"/>
      <c r="E13" s="10"/>
      <c r="F13" s="11" t="s">
        <v>169</v>
      </c>
      <c r="G13" s="12"/>
      <c r="H13" s="13"/>
      <c r="I13" s="13"/>
      <c r="J13" s="13"/>
      <c r="K13" s="13"/>
      <c r="L13" s="46"/>
      <c r="M13" s="47"/>
      <c r="O13" s="42"/>
    </row>
    <row r="14" spans="1:15" ht="18.75" customHeight="1">
      <c r="A14" s="8"/>
      <c r="B14" s="9"/>
      <c r="C14" s="9"/>
      <c r="D14" s="10"/>
      <c r="E14" s="10"/>
      <c r="F14" s="11"/>
      <c r="G14" s="12"/>
      <c r="H14" s="13"/>
      <c r="I14" s="13"/>
      <c r="J14" s="13"/>
      <c r="K14" s="13"/>
      <c r="L14" s="46"/>
      <c r="M14" s="47"/>
      <c r="O14" s="42"/>
    </row>
    <row r="15" spans="1:15" s="48" customFormat="1" ht="18.75" customHeight="1">
      <c r="A15" s="8"/>
      <c r="B15" s="9"/>
      <c r="C15" s="9"/>
      <c r="D15" s="14"/>
      <c r="E15" s="14"/>
      <c r="F15" s="15"/>
      <c r="G15" s="12"/>
      <c r="H15" s="16"/>
      <c r="I15" s="16"/>
      <c r="J15" s="16"/>
      <c r="K15" s="16"/>
      <c r="L15" s="17"/>
      <c r="M15" s="18"/>
      <c r="O15" s="49"/>
    </row>
    <row r="16" spans="1:15" s="51" customFormat="1" ht="18.75" customHeight="1">
      <c r="A16" s="20"/>
      <c r="B16" s="20"/>
      <c r="C16" s="20"/>
      <c r="D16" s="21"/>
      <c r="E16" s="22"/>
      <c r="F16" s="50" t="s">
        <v>55</v>
      </c>
      <c r="G16" s="23"/>
      <c r="H16" s="170" t="s">
        <v>18</v>
      </c>
      <c r="I16" s="170"/>
      <c r="J16" s="170"/>
      <c r="K16" s="171"/>
      <c r="L16" s="24">
        <f>COUNTA(#REF!)</f>
        <v>1</v>
      </c>
      <c r="M16" s="25"/>
      <c r="O16" s="52"/>
    </row>
    <row r="17" spans="1:13" ht="15.75">
      <c r="A17" s="19"/>
      <c r="B17" s="19"/>
      <c r="C17" s="19"/>
      <c r="D17" s="19"/>
      <c r="E17" s="19"/>
      <c r="F17" s="26"/>
      <c r="G17" s="19"/>
      <c r="H17" s="19"/>
      <c r="I17" s="19"/>
      <c r="J17" s="19"/>
      <c r="K17" s="19"/>
      <c r="L17" s="19"/>
      <c r="M17" s="19"/>
    </row>
    <row r="18" spans="1:13" ht="15.75">
      <c r="A18" s="19"/>
      <c r="B18" s="19"/>
      <c r="C18" s="19"/>
      <c r="D18" s="19"/>
      <c r="E18" s="19"/>
      <c r="F18" s="26"/>
      <c r="G18" s="19"/>
      <c r="H18" s="19"/>
      <c r="I18" s="19"/>
      <c r="J18" s="19"/>
      <c r="K18" s="19"/>
      <c r="L18" s="19"/>
      <c r="M18" s="19"/>
    </row>
    <row r="19" spans="1:13" ht="15.75">
      <c r="A19" s="19"/>
      <c r="B19" s="19"/>
      <c r="C19" s="19"/>
      <c r="D19" s="19"/>
      <c r="E19" s="19"/>
      <c r="F19" s="26"/>
      <c r="G19" s="19"/>
      <c r="H19" s="19"/>
      <c r="I19" s="19"/>
      <c r="J19" s="19"/>
      <c r="K19" s="19"/>
      <c r="L19" s="19"/>
      <c r="M19" s="19"/>
    </row>
    <row r="20" spans="1:13" ht="18.75">
      <c r="A20" s="19"/>
      <c r="B20" s="19"/>
      <c r="C20" s="19"/>
      <c r="D20" s="19"/>
      <c r="E20" s="19"/>
      <c r="F20" s="27"/>
      <c r="G20" s="19"/>
      <c r="H20" s="19"/>
      <c r="I20" s="19"/>
      <c r="J20" s="19"/>
      <c r="K20" s="19"/>
      <c r="L20" s="19"/>
      <c r="M20" s="19"/>
    </row>
    <row r="21" spans="1:13" ht="15.75">
      <c r="A21" s="19"/>
      <c r="B21" s="19"/>
      <c r="C21" s="19"/>
      <c r="D21" s="19"/>
      <c r="E21" s="19"/>
      <c r="F21" s="26"/>
      <c r="G21" s="19"/>
      <c r="H21" s="19"/>
      <c r="I21" s="19"/>
      <c r="J21" s="19"/>
      <c r="K21" s="19"/>
      <c r="L21" s="19"/>
      <c r="M21" s="19"/>
    </row>
    <row r="22" spans="1:13" ht="18.75">
      <c r="A22" s="19"/>
      <c r="B22" s="19"/>
      <c r="C22" s="19"/>
      <c r="E22" s="5"/>
      <c r="F22" s="5"/>
      <c r="G22" s="27"/>
      <c r="H22" s="19"/>
      <c r="I22" s="19"/>
      <c r="J22" s="19"/>
      <c r="K22" s="19"/>
      <c r="L22" s="19"/>
      <c r="M22" s="19"/>
    </row>
    <row r="23" spans="1:13" ht="16.5" thickBot="1">
      <c r="A23" s="19"/>
      <c r="B23" s="19"/>
      <c r="C23" s="19"/>
      <c r="E23" s="5"/>
      <c r="F23" s="26"/>
      <c r="G23" s="19"/>
      <c r="H23" s="19"/>
      <c r="I23" s="19"/>
      <c r="J23" s="19"/>
      <c r="K23" s="19"/>
      <c r="L23" s="19"/>
      <c r="M23" s="19"/>
    </row>
    <row r="24" spans="1:13" ht="24" thickBot="1">
      <c r="A24" s="19"/>
      <c r="B24" s="19"/>
      <c r="C24" s="19"/>
      <c r="D24" s="152" t="s">
        <v>19</v>
      </c>
      <c r="E24" s="152"/>
      <c r="F24" s="68" t="str">
        <f>C59&amp;" "&amp;D59</f>
        <v>Lợi Hồng  Hạnh</v>
      </c>
      <c r="G24" s="69"/>
      <c r="H24" s="69"/>
      <c r="I24" s="70"/>
      <c r="J24" s="70"/>
      <c r="K24" s="71"/>
      <c r="L24" s="28"/>
      <c r="M24" s="19"/>
    </row>
    <row r="25" spans="1:13" ht="15.75">
      <c r="A25" s="19"/>
      <c r="B25" s="19"/>
      <c r="C25" s="19"/>
      <c r="D25" s="29"/>
      <c r="E25" s="29"/>
      <c r="F25" s="26"/>
      <c r="G25" s="19"/>
      <c r="H25" s="19"/>
      <c r="I25" s="19"/>
      <c r="J25" s="19"/>
      <c r="K25" s="19"/>
      <c r="L25" s="19"/>
      <c r="M25" s="19"/>
    </row>
    <row r="26" spans="1:13" ht="20.25">
      <c r="A26" s="19"/>
      <c r="B26" s="19"/>
      <c r="C26" s="19"/>
      <c r="D26" s="152" t="s">
        <v>20</v>
      </c>
      <c r="E26" s="153"/>
      <c r="F26" s="30" t="str">
        <f>E59</f>
        <v>11/03/1989</v>
      </c>
      <c r="G26" s="19"/>
      <c r="H26" s="19"/>
      <c r="I26" s="19"/>
      <c r="J26" s="19"/>
      <c r="K26" s="19"/>
      <c r="L26" s="19"/>
      <c r="M26" s="19"/>
    </row>
    <row r="27" spans="1:13" ht="20.25">
      <c r="A27" s="19"/>
      <c r="B27" s="19"/>
      <c r="C27" s="19"/>
      <c r="D27" s="157"/>
      <c r="E27" s="157"/>
      <c r="F27" s="31"/>
      <c r="G27" s="19"/>
      <c r="H27" s="19"/>
      <c r="I27" s="19"/>
      <c r="J27" s="19"/>
      <c r="K27" s="19"/>
      <c r="L27" s="19"/>
      <c r="M27" s="19"/>
    </row>
    <row r="28" spans="1:13" ht="20.25">
      <c r="A28" s="19"/>
      <c r="B28" s="19"/>
      <c r="C28" s="19"/>
      <c r="D28" s="152" t="s">
        <v>21</v>
      </c>
      <c r="E28" s="153"/>
      <c r="F28" s="158" t="str">
        <f>F59</f>
        <v>BRVT</v>
      </c>
      <c r="G28" s="159"/>
      <c r="H28" s="19"/>
      <c r="I28" s="19"/>
      <c r="J28" s="19"/>
      <c r="K28" s="19"/>
      <c r="L28" s="19"/>
      <c r="M28" s="19"/>
    </row>
    <row r="29" spans="1:13" ht="18.75">
      <c r="A29" s="19"/>
      <c r="B29" s="19"/>
      <c r="C29" s="19"/>
      <c r="D29" s="32"/>
      <c r="E29" s="32"/>
      <c r="F29" s="26"/>
      <c r="G29" s="19"/>
      <c r="H29" s="19"/>
      <c r="I29" s="19"/>
      <c r="J29" s="19"/>
      <c r="K29" s="19"/>
      <c r="L29" s="19"/>
      <c r="M29" s="19"/>
    </row>
    <row r="30" spans="1:13" ht="44.25" customHeight="1">
      <c r="A30" s="19"/>
      <c r="B30" s="19"/>
      <c r="C30" s="19"/>
      <c r="D30" s="164" t="s">
        <v>30</v>
      </c>
      <c r="E30" s="164"/>
      <c r="F30" s="164"/>
      <c r="G30" s="164"/>
      <c r="H30" s="164"/>
      <c r="I30" s="164"/>
      <c r="J30" s="164"/>
      <c r="K30" s="164"/>
      <c r="L30" s="19"/>
      <c r="M30" s="19"/>
    </row>
    <row r="31" spans="1:13" ht="15.75" customHeight="1">
      <c r="A31" s="19"/>
      <c r="B31" s="19"/>
      <c r="C31" s="19"/>
      <c r="E31" s="33"/>
      <c r="F31" s="33"/>
      <c r="G31" s="19"/>
      <c r="H31" s="19"/>
      <c r="I31" s="19"/>
      <c r="J31" s="19"/>
      <c r="K31" s="19"/>
      <c r="L31" s="19"/>
      <c r="M31" s="19"/>
    </row>
    <row r="32" spans="1:13" ht="24.75" customHeight="1" hidden="1">
      <c r="A32" s="19"/>
      <c r="B32" s="19"/>
      <c r="C32" s="19"/>
      <c r="D32" s="61"/>
      <c r="E32" s="66" t="s">
        <v>33</v>
      </c>
      <c r="F32" s="81">
        <f>G59</f>
        <v>0</v>
      </c>
      <c r="G32" s="19"/>
      <c r="H32" s="19"/>
      <c r="J32" s="19"/>
      <c r="K32" s="19"/>
      <c r="L32" s="19"/>
      <c r="M32" s="19"/>
    </row>
    <row r="33" spans="1:13" ht="24.75" customHeight="1" hidden="1">
      <c r="A33" s="19"/>
      <c r="B33" s="19"/>
      <c r="C33" s="19"/>
      <c r="D33" s="41"/>
      <c r="E33" s="66" t="s">
        <v>34</v>
      </c>
      <c r="F33" s="82">
        <f>IF($I$55=2,AVERAGE($H$59:$I$59),H59)</f>
        <v>0</v>
      </c>
      <c r="G33" s="19"/>
      <c r="H33" s="19"/>
      <c r="J33" s="19"/>
      <c r="K33" s="19"/>
      <c r="L33" s="19"/>
      <c r="M33" s="19"/>
    </row>
    <row r="34" spans="1:13" ht="24.75" customHeight="1">
      <c r="A34" s="19"/>
      <c r="B34" s="19"/>
      <c r="C34" s="19"/>
      <c r="D34" s="41"/>
      <c r="E34" s="66" t="s">
        <v>35</v>
      </c>
      <c r="F34" s="108">
        <f>IF($K$55=2,AVERAGE($J$59:$K$59),$J$59)</f>
        <v>0</v>
      </c>
      <c r="G34" s="19"/>
      <c r="H34" s="19"/>
      <c r="J34" s="19"/>
      <c r="K34" s="19"/>
      <c r="L34" s="19"/>
      <c r="M34" s="19"/>
    </row>
    <row r="35" spans="1:13" ht="24.75" customHeight="1">
      <c r="A35" s="19"/>
      <c r="B35" s="19"/>
      <c r="C35" s="19"/>
      <c r="D35" s="61"/>
      <c r="E35" s="66" t="s">
        <v>36</v>
      </c>
      <c r="F35" s="119">
        <f>L59</f>
        <v>6.5</v>
      </c>
      <c r="G35" s="19"/>
      <c r="H35" s="19"/>
      <c r="J35" s="19"/>
      <c r="K35" s="19"/>
      <c r="L35" s="19"/>
      <c r="M35" s="19"/>
    </row>
    <row r="36" spans="1:13" ht="24.75" customHeight="1">
      <c r="A36" s="19"/>
      <c r="B36" s="19"/>
      <c r="C36" s="19"/>
      <c r="D36" s="61"/>
      <c r="E36" s="113">
        <f>IF(LEFT(F38,1)="T","ĐIỂM THI LẦN 2: ","")</f>
      </c>
      <c r="F36" s="83">
        <f>IF(LEFT(F38,1)="T",M59,"")</f>
      </c>
      <c r="G36" s="19"/>
      <c r="H36" s="19"/>
      <c r="J36" s="19"/>
      <c r="K36" s="19"/>
      <c r="L36" s="19"/>
      <c r="M36" s="19"/>
    </row>
    <row r="37" spans="1:13" ht="24.75" customHeight="1" thickBot="1">
      <c r="A37" s="19"/>
      <c r="B37" s="19"/>
      <c r="C37" s="19"/>
      <c r="D37" s="61"/>
      <c r="E37" s="66" t="s">
        <v>37</v>
      </c>
      <c r="F37" s="84">
        <f>N59</f>
        <v>4.6</v>
      </c>
      <c r="G37" s="19"/>
      <c r="H37" s="19"/>
      <c r="J37" s="19"/>
      <c r="K37" s="19"/>
      <c r="L37" s="19"/>
      <c r="M37" s="19"/>
    </row>
    <row r="38" spans="1:13" ht="24.75" customHeight="1" thickBot="1">
      <c r="A38" s="19"/>
      <c r="B38" s="19"/>
      <c r="C38" s="19"/>
      <c r="D38" s="19"/>
      <c r="E38" s="67" t="s">
        <v>31</v>
      </c>
      <c r="F38" s="109" t="str">
        <f>O59</f>
        <v>Đang cập nhật điểm kiểm tra</v>
      </c>
      <c r="G38" s="63"/>
      <c r="H38" s="63"/>
      <c r="I38" s="64"/>
      <c r="J38" s="63"/>
      <c r="K38" s="65"/>
      <c r="L38" s="19"/>
      <c r="M38" s="19"/>
    </row>
    <row r="39" spans="1:13" ht="18.75">
      <c r="A39" s="19"/>
      <c r="B39" s="19"/>
      <c r="C39" s="19"/>
      <c r="D39" s="34"/>
      <c r="E39" s="36"/>
      <c r="F39" s="62"/>
      <c r="G39" s="62"/>
      <c r="H39" s="62"/>
      <c r="J39" s="19"/>
      <c r="K39" s="19"/>
      <c r="L39" s="19"/>
      <c r="M39" s="19"/>
    </row>
    <row r="40" spans="1:13" ht="15.75">
      <c r="A40" s="19"/>
      <c r="B40" s="19"/>
      <c r="C40" s="19"/>
      <c r="D40" s="19"/>
      <c r="E40" s="19"/>
      <c r="F40" s="26"/>
      <c r="G40" s="19"/>
      <c r="H40" s="19"/>
      <c r="I40" s="19"/>
      <c r="J40" s="19"/>
      <c r="K40" s="19"/>
      <c r="L40" s="19"/>
      <c r="M40" s="19"/>
    </row>
    <row r="41" spans="1:13" ht="15.75">
      <c r="A41" s="19"/>
      <c r="B41" s="19"/>
      <c r="C41" s="19"/>
      <c r="D41" s="19"/>
      <c r="E41" s="19"/>
      <c r="F41" s="26"/>
      <c r="G41" s="19"/>
      <c r="H41" s="19"/>
      <c r="I41" s="19"/>
      <c r="J41" s="19"/>
      <c r="K41" s="19"/>
      <c r="L41" s="19"/>
      <c r="M41" s="19"/>
    </row>
    <row r="42" spans="1:13" ht="15.75">
      <c r="A42" s="19"/>
      <c r="B42" s="19"/>
      <c r="C42" s="19"/>
      <c r="D42" s="19"/>
      <c r="E42" s="19"/>
      <c r="F42" s="26"/>
      <c r="G42" s="19"/>
      <c r="H42" s="19"/>
      <c r="I42" s="19"/>
      <c r="J42" s="19"/>
      <c r="K42" s="19"/>
      <c r="L42" s="19"/>
      <c r="M42" s="19"/>
    </row>
    <row r="43" spans="1:13" ht="15.75">
      <c r="A43" s="19"/>
      <c r="B43" s="19"/>
      <c r="C43" s="19"/>
      <c r="D43" s="19"/>
      <c r="E43" s="19"/>
      <c r="F43" s="26"/>
      <c r="G43" s="19"/>
      <c r="H43" s="19"/>
      <c r="I43" s="19"/>
      <c r="J43" s="19"/>
      <c r="K43" s="19"/>
      <c r="L43" s="19"/>
      <c r="M43" s="19"/>
    </row>
    <row r="44" spans="1:13" ht="16.5" customHeight="1" hidden="1">
      <c r="A44" s="19"/>
      <c r="B44" s="19"/>
      <c r="C44" s="19"/>
      <c r="D44" s="19"/>
      <c r="E44" s="19"/>
      <c r="F44" s="26"/>
      <c r="G44" s="19"/>
      <c r="H44" s="19"/>
      <c r="I44" s="19"/>
      <c r="J44" s="19"/>
      <c r="K44" s="19"/>
      <c r="L44" s="19"/>
      <c r="M44" s="19"/>
    </row>
    <row r="45" spans="1:13" ht="15.75" hidden="1">
      <c r="A45" s="19"/>
      <c r="B45" s="19"/>
      <c r="C45" s="19"/>
      <c r="D45" s="19"/>
      <c r="E45" s="19"/>
      <c r="F45" s="26"/>
      <c r="G45" s="19"/>
      <c r="H45" s="19"/>
      <c r="I45" s="19"/>
      <c r="J45" s="19"/>
      <c r="K45" s="19"/>
      <c r="L45" s="19"/>
      <c r="M45" s="19"/>
    </row>
    <row r="46" spans="1:13" ht="15.75" hidden="1">
      <c r="A46" s="19"/>
      <c r="B46" s="19"/>
      <c r="C46" s="19"/>
      <c r="D46" s="19" t="s">
        <v>22</v>
      </c>
      <c r="E46" s="19"/>
      <c r="F46" s="26"/>
      <c r="G46" s="19"/>
      <c r="H46" s="19"/>
      <c r="I46" s="19"/>
      <c r="J46" s="19"/>
      <c r="K46" s="19"/>
      <c r="L46" s="19"/>
      <c r="M46" s="19"/>
    </row>
    <row r="47" spans="1:13" ht="15.75" hidden="1">
      <c r="A47" s="35" t="s">
        <v>23</v>
      </c>
      <c r="B47" s="55"/>
      <c r="C47" s="53" t="s">
        <v>29</v>
      </c>
      <c r="D47" s="53" t="s">
        <v>24</v>
      </c>
      <c r="E47" s="54" t="s">
        <v>25</v>
      </c>
      <c r="F47" s="35" t="s">
        <v>26</v>
      </c>
      <c r="G47" s="35" t="s">
        <v>27</v>
      </c>
      <c r="H47" s="19"/>
      <c r="I47" s="19"/>
      <c r="J47" s="19"/>
      <c r="K47" s="19"/>
      <c r="L47" s="19"/>
      <c r="M47" s="19"/>
    </row>
    <row r="48" spans="1:13" ht="15.75" hidden="1">
      <c r="A48" s="55">
        <v>1</v>
      </c>
      <c r="B48" s="55"/>
      <c r="C48" s="91" t="s">
        <v>169</v>
      </c>
      <c r="D48" s="55" t="s">
        <v>167</v>
      </c>
      <c r="E48" s="93" t="s">
        <v>45</v>
      </c>
      <c r="F48" s="93" t="s">
        <v>45</v>
      </c>
      <c r="G48" s="93" t="s">
        <v>45</v>
      </c>
      <c r="H48" s="19"/>
      <c r="I48" s="19"/>
      <c r="J48" s="19"/>
      <c r="K48" s="19"/>
      <c r="L48" s="19"/>
      <c r="M48" s="19"/>
    </row>
    <row r="49" spans="1:13" ht="15.75" hidden="1">
      <c r="A49" s="55">
        <v>2</v>
      </c>
      <c r="B49" s="55"/>
      <c r="C49" s="91" t="s">
        <v>170</v>
      </c>
      <c r="D49" s="55" t="s">
        <v>166</v>
      </c>
      <c r="E49" s="93" t="s">
        <v>45</v>
      </c>
      <c r="F49" s="93" t="s">
        <v>45</v>
      </c>
      <c r="G49" s="93" t="s">
        <v>45</v>
      </c>
      <c r="H49" s="19"/>
      <c r="I49" s="19"/>
      <c r="J49" s="19"/>
      <c r="K49" s="19"/>
      <c r="L49" s="19"/>
      <c r="M49" s="19"/>
    </row>
    <row r="50" spans="1:13" ht="15.75" hidden="1">
      <c r="A50" s="55">
        <v>3</v>
      </c>
      <c r="B50" s="55"/>
      <c r="C50" s="91" t="s">
        <v>171</v>
      </c>
      <c r="D50" s="55" t="s">
        <v>172</v>
      </c>
      <c r="E50" s="93" t="s">
        <v>45</v>
      </c>
      <c r="F50" s="93" t="s">
        <v>45</v>
      </c>
      <c r="G50" s="93" t="s">
        <v>45</v>
      </c>
      <c r="H50" s="19"/>
      <c r="I50" s="19"/>
      <c r="J50" s="19"/>
      <c r="K50" s="19"/>
      <c r="L50" s="19"/>
      <c r="M50" s="19"/>
    </row>
    <row r="51" spans="1:13" ht="15.75" hidden="1">
      <c r="A51" s="55">
        <v>4</v>
      </c>
      <c r="B51" s="55"/>
      <c r="C51" s="91" t="s">
        <v>173</v>
      </c>
      <c r="D51" s="55" t="s">
        <v>172</v>
      </c>
      <c r="E51" s="93" t="s">
        <v>45</v>
      </c>
      <c r="F51" s="55" t="s">
        <v>45</v>
      </c>
      <c r="G51" s="126" t="s">
        <v>45</v>
      </c>
      <c r="H51" s="19"/>
      <c r="I51" s="19"/>
      <c r="J51" s="19"/>
      <c r="K51" s="19"/>
      <c r="L51" s="19"/>
      <c r="M51" s="19"/>
    </row>
    <row r="52" spans="1:13" ht="15.75" hidden="1">
      <c r="A52" s="55">
        <v>5</v>
      </c>
      <c r="B52" s="55"/>
      <c r="C52" s="91"/>
      <c r="D52" s="55"/>
      <c r="E52" s="93"/>
      <c r="F52" s="55"/>
      <c r="G52" s="56"/>
      <c r="H52" s="19"/>
      <c r="I52" s="19"/>
      <c r="J52" s="19"/>
      <c r="K52" s="19"/>
      <c r="L52" s="19"/>
      <c r="M52" s="19"/>
    </row>
    <row r="53" spans="1:13" ht="15.75" hidden="1">
      <c r="A53" s="55">
        <v>6</v>
      </c>
      <c r="B53" s="55"/>
      <c r="C53" s="91"/>
      <c r="D53" s="55"/>
      <c r="E53" s="93"/>
      <c r="F53" s="55"/>
      <c r="G53" s="56"/>
      <c r="H53" s="19"/>
      <c r="I53" s="19"/>
      <c r="J53" s="19"/>
      <c r="K53" s="19"/>
      <c r="L53" s="19"/>
      <c r="M53" s="19"/>
    </row>
    <row r="54" spans="1:13" ht="15.75" hidden="1">
      <c r="A54" s="19"/>
      <c r="B54" s="19"/>
      <c r="C54" s="19"/>
      <c r="D54" s="19"/>
      <c r="E54" s="19"/>
      <c r="F54" s="26"/>
      <c r="G54" s="19"/>
      <c r="H54" s="19"/>
      <c r="I54" s="19"/>
      <c r="J54" s="19"/>
      <c r="K54" s="19"/>
      <c r="L54" s="19"/>
      <c r="M54" s="19"/>
    </row>
    <row r="55" spans="1:13" ht="15.75" hidden="1">
      <c r="A55" s="86" t="s">
        <v>32</v>
      </c>
      <c r="B55" s="36"/>
      <c r="C55" s="19"/>
      <c r="D55" s="19"/>
      <c r="E55" s="19"/>
      <c r="F55" s="26"/>
      <c r="G55" s="19"/>
      <c r="H55" s="87" t="s">
        <v>41</v>
      </c>
      <c r="I55" s="35"/>
      <c r="J55" s="87" t="s">
        <v>41</v>
      </c>
      <c r="K55" s="35"/>
      <c r="L55" s="19"/>
      <c r="M55" s="19"/>
    </row>
    <row r="56" spans="1:15" ht="73.5" customHeight="1" hidden="1">
      <c r="A56" s="19"/>
      <c r="B56" s="137" t="s">
        <v>40</v>
      </c>
      <c r="C56" s="140" t="s">
        <v>1</v>
      </c>
      <c r="D56" s="141"/>
      <c r="E56" s="146" t="s">
        <v>2</v>
      </c>
      <c r="F56" s="146" t="s">
        <v>3</v>
      </c>
      <c r="G56" s="147" t="s">
        <v>4</v>
      </c>
      <c r="H56" s="147" t="s">
        <v>5</v>
      </c>
      <c r="I56" s="147"/>
      <c r="J56" s="147" t="s">
        <v>6</v>
      </c>
      <c r="K56" s="147"/>
      <c r="L56" s="150" t="s">
        <v>7</v>
      </c>
      <c r="M56" s="151"/>
      <c r="N56" s="137" t="s">
        <v>8</v>
      </c>
      <c r="O56" s="137" t="s">
        <v>9</v>
      </c>
    </row>
    <row r="57" spans="1:15" ht="15.75" hidden="1">
      <c r="A57" s="19"/>
      <c r="B57" s="138"/>
      <c r="C57" s="142"/>
      <c r="D57" s="143"/>
      <c r="E57" s="138"/>
      <c r="F57" s="138"/>
      <c r="G57" s="147"/>
      <c r="H57" s="3" t="s">
        <v>10</v>
      </c>
      <c r="I57" s="3" t="s">
        <v>11</v>
      </c>
      <c r="J57" s="3" t="s">
        <v>10</v>
      </c>
      <c r="K57" s="3" t="s">
        <v>11</v>
      </c>
      <c r="L57" s="78" t="s">
        <v>38</v>
      </c>
      <c r="M57" s="4" t="s">
        <v>39</v>
      </c>
      <c r="N57" s="148"/>
      <c r="O57" s="148"/>
    </row>
    <row r="58" spans="1:15" ht="15.75" hidden="1">
      <c r="A58" s="19"/>
      <c r="B58" s="139"/>
      <c r="C58" s="144"/>
      <c r="D58" s="145"/>
      <c r="E58" s="139"/>
      <c r="F58" s="139"/>
      <c r="G58" s="4"/>
      <c r="H58" s="3"/>
      <c r="I58" s="3"/>
      <c r="J58" s="3"/>
      <c r="K58" s="3"/>
      <c r="L58" s="4"/>
      <c r="M58" s="4"/>
      <c r="N58" s="149"/>
      <c r="O58" s="149"/>
    </row>
    <row r="59" spans="1:15" ht="26.25" customHeight="1" hidden="1">
      <c r="A59" s="19"/>
      <c r="B59" s="85" t="str">
        <f>VLOOKUP($F$16,$B$67:$F$94,1,0)</f>
        <v>KT-2362-K59</v>
      </c>
      <c r="C59" s="85" t="str">
        <f>VLOOKUP($F$16,$B$67:$F$94,2,0)</f>
        <v>Lợi Hồng </v>
      </c>
      <c r="D59" s="85" t="str">
        <f>VLOOKUP($F$16,$B$67:$F$94,3,0)</f>
        <v>Hạnh</v>
      </c>
      <c r="E59" s="85" t="str">
        <f>VLOOKUP($F$16,$B$67:$F$94,4,0)</f>
        <v>11/03/1989</v>
      </c>
      <c r="F59" s="85" t="str">
        <f>VLOOKUP($F$16,$B$67:$F$94,5,0)</f>
        <v>BRVT</v>
      </c>
      <c r="G59" s="110">
        <f>VLOOKUP($F$16,IF($F$13=$C$48,$B$67:$O$94,IF($F$13=$C$49,$B$104:$O$132,IF($F$13=$C$50,$B$140:$O$168,IF($F$13=$C$51,$B$177:$O$205,IF($F$13=$C$52,$B$214:$O$242,IF($F$13=$C$53,$B$251:$O$262)))))),6,0)</f>
        <v>0</v>
      </c>
      <c r="H59" s="110">
        <f>VLOOKUP($F$16,IF($F$13=$C$48,$B$67:$O$94,IF($F$13=$C$49,$B$104:$O$132,IF($F$13=$C$50,$B$140:$O$168,IF($F$13=$C$51,$B$177:$O$205,IF($F$13=$C$52,$B$214:$O$242,IF($F$13=$C$53,$B$251:$O$262)))))),7,0)</f>
        <v>0</v>
      </c>
      <c r="I59" s="110">
        <f>VLOOKUP($F$16,IF($F$13=$C$48,$B$67:$O$94,IF($F$13=$C$49,$B$104:$O$132,IF($F$13=$C$50,$B$140:$O$168,IF($F$13=$C$51,$B$177:$O$205,IF($F$13=$C$52,$B$214:$O$242,IF($F$13=$C$53,$B$251:$O$262)))))),8,0)</f>
        <v>0</v>
      </c>
      <c r="J59" s="110">
        <f>VLOOKUP($F$16,IF($F$13=$C$48,$B$67:$O$94,IF($F$13=$C$49,$B$104:$O$132,IF($F$13=$C$50,$B$140:$O$168,IF($F$13=$C$51,$B$177:$O$205,IF($F$13=$C$52,$B$214:$O$242,IF($F$13=$C$53,$B$251:$O$262)))))),9,0)</f>
        <v>0</v>
      </c>
      <c r="K59" s="110">
        <f>VLOOKUP($F$16,IF($F$13=$C$48,$B$67:$O$94,IF($F$13=$C$49,$B$104:$O$132,IF($F$13=$C$50,$B$140:$O$168,IF($F$13=$C$51,$B$177:$O$205,IF($F$13=$C$52,$B$214:$O$242,IF($F$13=$C$53,$B$251:$O$262)))))),10,0)</f>
        <v>0</v>
      </c>
      <c r="L59" s="110">
        <f>VLOOKUP($F$16,IF($F$13=$C$48,$B$67:$O$94,IF($F$13=$C$49,$B$104:$O$132,IF($F$13=$C$50,$B$140:$O$168,IF($F$13=$C$51,$B$177:$O$205,IF($F$13=$C$52,$B$214:$O$242,IF($F$13=$C$53,$B$251:$O$262)))))),11,0)</f>
        <v>6.5</v>
      </c>
      <c r="M59" s="110">
        <f>VLOOKUP($F$16,IF($F$13=$C$48,$B$67:$O$94,IF($F$13=$C$49,$B$104:$O$132,IF($F$13=$C$50,$B$140:$O$168,IF($F$13=$C$51,$B$177:$O$205,IF($F$13=$C$52,$B$214:$O$242,IF($F$13=$C$53,$B$251:$O$262)))))),12,0)</f>
        <v>0</v>
      </c>
      <c r="N59" s="110">
        <f>VLOOKUP($F$16,IF($F$13=$C$48,$B$67:$O$94,IF($F$13=$C$49,$B$104:$O$132,IF($F$13=$C$50,$B$140:$O$168,IF($F$13=$C$51,$B$177:$O$205,IF($F$13=$C$52,$B$214:$O$242,IF($F$13=$C$53,$B$251:$O$262)))))),13,0)</f>
        <v>4.6</v>
      </c>
      <c r="O59" s="110" t="str">
        <f>VLOOKUP($F$16,IF($F$13=$C$48,$B$67:$O$94,IF($F$13=$C$49,$B$104:$O$132,IF($F$13=$C$50,$B$140:$O$168,IF($F$13=$C$51,$B$177:$O$205,IF($F$13=$C$52,$B$214:$O$242,IF($F$13=$C$53,$B$251:$O$262)))))),14,0)</f>
        <v>Đang cập nhật điểm kiểm tra</v>
      </c>
    </row>
    <row r="60" ht="15.75" hidden="1"/>
    <row r="61" spans="1:13" s="60" customFormat="1" ht="15" customHeight="1" hidden="1">
      <c r="A61" s="57"/>
      <c r="B61" s="58"/>
      <c r="C61" s="57" t="s">
        <v>28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3" s="60" customFormat="1" ht="15" customHeight="1" hidden="1">
      <c r="A62" s="72"/>
      <c r="B62" s="73"/>
      <c r="C62" s="72"/>
    </row>
    <row r="63" ht="15.75" hidden="1">
      <c r="A63" s="5" t="str">
        <f>C48</f>
        <v>Kế toán sản xuất</v>
      </c>
    </row>
    <row r="64" spans="1:15" ht="63.75" customHeight="1" hidden="1">
      <c r="A64" s="146" t="s">
        <v>0</v>
      </c>
      <c r="B64" s="137" t="s">
        <v>40</v>
      </c>
      <c r="C64" s="140" t="s">
        <v>1</v>
      </c>
      <c r="D64" s="141"/>
      <c r="E64" s="146" t="s">
        <v>2</v>
      </c>
      <c r="F64" s="146" t="s">
        <v>3</v>
      </c>
      <c r="G64" s="147" t="s">
        <v>4</v>
      </c>
      <c r="H64" s="147" t="s">
        <v>5</v>
      </c>
      <c r="I64" s="147"/>
      <c r="J64" s="147" t="s">
        <v>6</v>
      </c>
      <c r="K64" s="147"/>
      <c r="L64" s="150" t="s">
        <v>7</v>
      </c>
      <c r="M64" s="151"/>
      <c r="N64" s="137" t="s">
        <v>8</v>
      </c>
      <c r="O64" s="137" t="s">
        <v>9</v>
      </c>
    </row>
    <row r="65" spans="1:15" ht="15.75" hidden="1">
      <c r="A65" s="138"/>
      <c r="B65" s="138"/>
      <c r="C65" s="142"/>
      <c r="D65" s="143"/>
      <c r="E65" s="138"/>
      <c r="F65" s="138"/>
      <c r="G65" s="147"/>
      <c r="H65" s="3" t="s">
        <v>10</v>
      </c>
      <c r="I65" s="3" t="s">
        <v>11</v>
      </c>
      <c r="J65" s="3" t="s">
        <v>10</v>
      </c>
      <c r="K65" s="3" t="s">
        <v>11</v>
      </c>
      <c r="L65" s="78" t="s">
        <v>38</v>
      </c>
      <c r="M65" s="4" t="s">
        <v>39</v>
      </c>
      <c r="N65" s="148"/>
      <c r="O65" s="148"/>
    </row>
    <row r="66" spans="1:15" ht="15.75" hidden="1">
      <c r="A66" s="139"/>
      <c r="B66" s="139"/>
      <c r="C66" s="144"/>
      <c r="D66" s="145"/>
      <c r="E66" s="139"/>
      <c r="F66" s="139"/>
      <c r="G66" s="4"/>
      <c r="H66" s="3"/>
      <c r="I66" s="3"/>
      <c r="J66" s="3"/>
      <c r="K66" s="3"/>
      <c r="L66" s="4"/>
      <c r="M66" s="4"/>
      <c r="N66" s="149"/>
      <c r="O66" s="149"/>
    </row>
    <row r="67" spans="1:18" ht="16.5" hidden="1">
      <c r="A67" s="128">
        <v>1</v>
      </c>
      <c r="B67" s="131" t="s">
        <v>50</v>
      </c>
      <c r="C67" s="132" t="s">
        <v>51</v>
      </c>
      <c r="D67" s="133" t="s">
        <v>52</v>
      </c>
      <c r="E67" s="134" t="s">
        <v>53</v>
      </c>
      <c r="F67" s="135" t="s">
        <v>54</v>
      </c>
      <c r="G67" s="135"/>
      <c r="H67" s="90"/>
      <c r="I67" s="90"/>
      <c r="J67" s="132"/>
      <c r="K67" s="132"/>
      <c r="L67" s="135"/>
      <c r="M67" s="127"/>
      <c r="N67" s="116">
        <f>ROUND(L67*0.7+J67*0.3,1)</f>
        <v>0</v>
      </c>
      <c r="O67" s="117" t="s">
        <v>168</v>
      </c>
      <c r="Q67" s="123"/>
      <c r="R67" s="124"/>
    </row>
    <row r="68" spans="1:18" ht="16.5" hidden="1">
      <c r="A68" s="128">
        <v>2</v>
      </c>
      <c r="B68" s="131" t="s">
        <v>55</v>
      </c>
      <c r="C68" s="132" t="s">
        <v>56</v>
      </c>
      <c r="D68" s="133" t="s">
        <v>57</v>
      </c>
      <c r="E68" s="134" t="s">
        <v>58</v>
      </c>
      <c r="F68" s="135" t="s">
        <v>43</v>
      </c>
      <c r="G68" s="135"/>
      <c r="H68" s="90"/>
      <c r="I68" s="90"/>
      <c r="J68" s="132"/>
      <c r="K68" s="132"/>
      <c r="L68" s="135">
        <v>6.5</v>
      </c>
      <c r="M68" s="127"/>
      <c r="N68" s="116">
        <f aca="true" t="shared" si="0" ref="N68:N94">ROUND(L68*0.7+J68*0.3,1)</f>
        <v>4.6</v>
      </c>
      <c r="O68" s="117" t="s">
        <v>168</v>
      </c>
      <c r="Q68" s="123"/>
      <c r="R68" s="124"/>
    </row>
    <row r="69" spans="1:18" ht="16.5" hidden="1">
      <c r="A69" s="128">
        <v>3</v>
      </c>
      <c r="B69" s="131" t="s">
        <v>59</v>
      </c>
      <c r="C69" s="132" t="s">
        <v>60</v>
      </c>
      <c r="D69" s="133" t="s">
        <v>61</v>
      </c>
      <c r="E69" s="134" t="s">
        <v>62</v>
      </c>
      <c r="F69" s="135" t="s">
        <v>48</v>
      </c>
      <c r="G69" s="135"/>
      <c r="H69" s="90"/>
      <c r="I69" s="90"/>
      <c r="J69" s="132"/>
      <c r="K69" s="132"/>
      <c r="L69" s="135">
        <v>6</v>
      </c>
      <c r="M69" s="127"/>
      <c r="N69" s="116">
        <f t="shared" si="0"/>
        <v>4.2</v>
      </c>
      <c r="O69" s="117" t="s">
        <v>168</v>
      </c>
      <c r="Q69" s="123"/>
      <c r="R69" s="124"/>
    </row>
    <row r="70" spans="1:18" ht="16.5" hidden="1">
      <c r="A70" s="128">
        <v>4</v>
      </c>
      <c r="B70" s="131" t="s">
        <v>63</v>
      </c>
      <c r="C70" s="132" t="s">
        <v>64</v>
      </c>
      <c r="D70" s="133" t="s">
        <v>65</v>
      </c>
      <c r="E70" s="134" t="s">
        <v>66</v>
      </c>
      <c r="F70" s="135" t="s">
        <v>67</v>
      </c>
      <c r="G70" s="135"/>
      <c r="H70" s="90"/>
      <c r="I70" s="90"/>
      <c r="J70" s="132"/>
      <c r="K70" s="132"/>
      <c r="L70" s="135">
        <v>7</v>
      </c>
      <c r="M70" s="127"/>
      <c r="N70" s="116">
        <f t="shared" si="0"/>
        <v>4.9</v>
      </c>
      <c r="O70" s="117" t="s">
        <v>168</v>
      </c>
      <c r="Q70" s="123"/>
      <c r="R70" s="124"/>
    </row>
    <row r="71" spans="1:18" ht="16.5" hidden="1">
      <c r="A71" s="128">
        <v>5</v>
      </c>
      <c r="B71" s="131" t="s">
        <v>68</v>
      </c>
      <c r="C71" s="132" t="s">
        <v>69</v>
      </c>
      <c r="D71" s="133" t="s">
        <v>70</v>
      </c>
      <c r="E71" s="134">
        <v>32428</v>
      </c>
      <c r="F71" s="135" t="s">
        <v>47</v>
      </c>
      <c r="G71" s="135"/>
      <c r="H71" s="90"/>
      <c r="I71" s="90"/>
      <c r="J71" s="132"/>
      <c r="K71" s="132"/>
      <c r="L71" s="135"/>
      <c r="M71" s="127"/>
      <c r="N71" s="116">
        <f t="shared" si="0"/>
        <v>0</v>
      </c>
      <c r="O71" s="117" t="s">
        <v>168</v>
      </c>
      <c r="Q71" s="123"/>
      <c r="R71" s="124"/>
    </row>
    <row r="72" spans="1:18" ht="16.5" hidden="1">
      <c r="A72" s="128">
        <v>6</v>
      </c>
      <c r="B72" s="131" t="s">
        <v>71</v>
      </c>
      <c r="C72" s="132" t="s">
        <v>72</v>
      </c>
      <c r="D72" s="133" t="s">
        <v>73</v>
      </c>
      <c r="E72" s="134">
        <v>35530</v>
      </c>
      <c r="F72" s="135" t="s">
        <v>74</v>
      </c>
      <c r="G72" s="135"/>
      <c r="H72" s="90"/>
      <c r="I72" s="90"/>
      <c r="J72" s="132"/>
      <c r="K72" s="132"/>
      <c r="L72" s="135"/>
      <c r="M72" s="127"/>
      <c r="N72" s="116">
        <f t="shared" si="0"/>
        <v>0</v>
      </c>
      <c r="O72" s="117" t="s">
        <v>168</v>
      </c>
      <c r="Q72" s="123"/>
      <c r="R72" s="124"/>
    </row>
    <row r="73" spans="1:18" ht="16.5" hidden="1">
      <c r="A73" s="128">
        <v>7</v>
      </c>
      <c r="B73" s="131" t="s">
        <v>75</v>
      </c>
      <c r="C73" s="132" t="s">
        <v>76</v>
      </c>
      <c r="D73" s="133" t="s">
        <v>77</v>
      </c>
      <c r="E73" s="134">
        <v>32998</v>
      </c>
      <c r="F73" s="135" t="s">
        <v>78</v>
      </c>
      <c r="G73" s="135"/>
      <c r="H73" s="90"/>
      <c r="I73" s="90"/>
      <c r="J73" s="132"/>
      <c r="K73" s="132"/>
      <c r="L73" s="135"/>
      <c r="M73" s="127"/>
      <c r="N73" s="116">
        <f t="shared" si="0"/>
        <v>0</v>
      </c>
      <c r="O73" s="117" t="s">
        <v>168</v>
      </c>
      <c r="Q73" s="123"/>
      <c r="R73" s="124"/>
    </row>
    <row r="74" spans="1:18" ht="16.5" hidden="1">
      <c r="A74" s="128">
        <v>8</v>
      </c>
      <c r="B74" s="131" t="s">
        <v>100</v>
      </c>
      <c r="C74" s="132" t="s">
        <v>79</v>
      </c>
      <c r="D74" s="133" t="s">
        <v>80</v>
      </c>
      <c r="E74" s="134" t="s">
        <v>81</v>
      </c>
      <c r="F74" s="135" t="s">
        <v>82</v>
      </c>
      <c r="G74" s="135"/>
      <c r="H74" s="90"/>
      <c r="I74" s="90"/>
      <c r="J74" s="132"/>
      <c r="K74" s="132"/>
      <c r="L74" s="135">
        <v>7.5</v>
      </c>
      <c r="M74" s="127"/>
      <c r="N74" s="116">
        <f t="shared" si="0"/>
        <v>5.3</v>
      </c>
      <c r="O74" s="117" t="s">
        <v>168</v>
      </c>
      <c r="Q74" s="123"/>
      <c r="R74" s="124"/>
    </row>
    <row r="75" spans="1:18" ht="16.5" hidden="1">
      <c r="A75" s="128">
        <v>9</v>
      </c>
      <c r="B75" s="131" t="s">
        <v>83</v>
      </c>
      <c r="C75" s="132" t="s">
        <v>84</v>
      </c>
      <c r="D75" s="133" t="s">
        <v>85</v>
      </c>
      <c r="E75" s="134" t="s">
        <v>86</v>
      </c>
      <c r="F75" s="135" t="s">
        <v>43</v>
      </c>
      <c r="G75" s="135"/>
      <c r="H75" s="90"/>
      <c r="I75" s="90"/>
      <c r="J75" s="132"/>
      <c r="K75" s="132"/>
      <c r="L75" s="135">
        <v>8</v>
      </c>
      <c r="M75" s="127"/>
      <c r="N75" s="116">
        <f t="shared" si="0"/>
        <v>5.6</v>
      </c>
      <c r="O75" s="117" t="s">
        <v>168</v>
      </c>
      <c r="Q75" s="123"/>
      <c r="R75" s="124"/>
    </row>
    <row r="76" spans="1:18" ht="16.5" hidden="1">
      <c r="A76" s="128">
        <v>10</v>
      </c>
      <c r="B76" s="131" t="s">
        <v>87</v>
      </c>
      <c r="C76" s="132" t="s">
        <v>88</v>
      </c>
      <c r="D76" s="133" t="s">
        <v>89</v>
      </c>
      <c r="E76" s="134" t="s">
        <v>90</v>
      </c>
      <c r="F76" s="135" t="s">
        <v>91</v>
      </c>
      <c r="G76" s="135"/>
      <c r="H76" s="90"/>
      <c r="I76" s="90"/>
      <c r="J76" s="132"/>
      <c r="K76" s="132"/>
      <c r="L76" s="135"/>
      <c r="M76" s="127"/>
      <c r="N76" s="116">
        <f t="shared" si="0"/>
        <v>0</v>
      </c>
      <c r="O76" s="117" t="s">
        <v>168</v>
      </c>
      <c r="Q76" s="123"/>
      <c r="R76" s="124"/>
    </row>
    <row r="77" spans="1:18" ht="16.5" hidden="1">
      <c r="A77" s="128">
        <v>11</v>
      </c>
      <c r="B77" s="131" t="s">
        <v>92</v>
      </c>
      <c r="C77" s="132" t="s">
        <v>93</v>
      </c>
      <c r="D77" s="133" t="s">
        <v>73</v>
      </c>
      <c r="E77" s="134" t="s">
        <v>94</v>
      </c>
      <c r="F77" s="135" t="s">
        <v>43</v>
      </c>
      <c r="G77" s="135"/>
      <c r="H77" s="90"/>
      <c r="I77" s="90"/>
      <c r="J77" s="132"/>
      <c r="K77" s="132"/>
      <c r="L77" s="135"/>
      <c r="M77" s="127"/>
      <c r="N77" s="116">
        <f t="shared" si="0"/>
        <v>0</v>
      </c>
      <c r="O77" s="117" t="s">
        <v>168</v>
      </c>
      <c r="Q77" s="123"/>
      <c r="R77" s="124"/>
    </row>
    <row r="78" spans="1:18" ht="16.5" hidden="1">
      <c r="A78" s="128">
        <v>12</v>
      </c>
      <c r="B78" s="131" t="s">
        <v>95</v>
      </c>
      <c r="C78" s="132" t="s">
        <v>96</v>
      </c>
      <c r="D78" s="133" t="s">
        <v>97</v>
      </c>
      <c r="E78" s="134" t="s">
        <v>98</v>
      </c>
      <c r="F78" s="135" t="s">
        <v>99</v>
      </c>
      <c r="G78" s="135"/>
      <c r="H78" s="90"/>
      <c r="I78" s="90"/>
      <c r="J78" s="132"/>
      <c r="K78" s="132"/>
      <c r="L78" s="135">
        <v>8</v>
      </c>
      <c r="M78" s="127"/>
      <c r="N78" s="116">
        <f t="shared" si="0"/>
        <v>5.6</v>
      </c>
      <c r="O78" s="117" t="s">
        <v>168</v>
      </c>
      <c r="Q78" s="123"/>
      <c r="R78" s="124"/>
    </row>
    <row r="79" spans="1:18" ht="16.5" hidden="1">
      <c r="A79" s="128">
        <v>13</v>
      </c>
      <c r="B79" s="131" t="s">
        <v>101</v>
      </c>
      <c r="C79" s="132" t="s">
        <v>102</v>
      </c>
      <c r="D79" s="133" t="s">
        <v>73</v>
      </c>
      <c r="E79" s="134" t="s">
        <v>103</v>
      </c>
      <c r="F79" s="131" t="s">
        <v>54</v>
      </c>
      <c r="G79" s="135"/>
      <c r="H79" s="90"/>
      <c r="I79" s="90"/>
      <c r="J79" s="132"/>
      <c r="K79" s="132"/>
      <c r="L79" s="135"/>
      <c r="M79" s="127"/>
      <c r="N79" s="116">
        <f t="shared" si="0"/>
        <v>0</v>
      </c>
      <c r="O79" s="117" t="s">
        <v>168</v>
      </c>
      <c r="Q79" s="123"/>
      <c r="R79" s="124"/>
    </row>
    <row r="80" spans="1:18" ht="16.5" hidden="1">
      <c r="A80" s="128">
        <v>14</v>
      </c>
      <c r="B80" s="131" t="s">
        <v>104</v>
      </c>
      <c r="C80" s="132" t="s">
        <v>105</v>
      </c>
      <c r="D80" s="133" t="s">
        <v>106</v>
      </c>
      <c r="E80" s="134" t="s">
        <v>107</v>
      </c>
      <c r="F80" s="131" t="s">
        <v>108</v>
      </c>
      <c r="G80" s="135"/>
      <c r="H80" s="90"/>
      <c r="I80" s="90"/>
      <c r="J80" s="132"/>
      <c r="K80" s="132"/>
      <c r="L80" s="135"/>
      <c r="M80" s="127"/>
      <c r="N80" s="116">
        <f t="shared" si="0"/>
        <v>0</v>
      </c>
      <c r="O80" s="117" t="s">
        <v>168</v>
      </c>
      <c r="Q80" s="123"/>
      <c r="R80" s="124"/>
    </row>
    <row r="81" spans="1:18" ht="16.5" hidden="1">
      <c r="A81" s="128">
        <v>15</v>
      </c>
      <c r="B81" s="131" t="s">
        <v>109</v>
      </c>
      <c r="C81" s="132" t="s">
        <v>110</v>
      </c>
      <c r="D81" s="133" t="s">
        <v>111</v>
      </c>
      <c r="E81" s="134" t="s">
        <v>112</v>
      </c>
      <c r="F81" s="131" t="s">
        <v>113</v>
      </c>
      <c r="G81" s="135"/>
      <c r="H81" s="90"/>
      <c r="I81" s="90"/>
      <c r="J81" s="132"/>
      <c r="K81" s="132"/>
      <c r="L81" s="135">
        <v>6</v>
      </c>
      <c r="M81" s="127"/>
      <c r="N81" s="116">
        <f t="shared" si="0"/>
        <v>4.2</v>
      </c>
      <c r="O81" s="117" t="s">
        <v>168</v>
      </c>
      <c r="Q81" s="123"/>
      <c r="R81" s="124"/>
    </row>
    <row r="82" spans="1:18" ht="16.5" hidden="1">
      <c r="A82" s="128">
        <v>16</v>
      </c>
      <c r="B82" s="131" t="s">
        <v>114</v>
      </c>
      <c r="C82" s="132" t="s">
        <v>115</v>
      </c>
      <c r="D82" s="133" t="s">
        <v>116</v>
      </c>
      <c r="E82" s="134" t="s">
        <v>117</v>
      </c>
      <c r="F82" s="131" t="s">
        <v>118</v>
      </c>
      <c r="G82" s="135"/>
      <c r="H82" s="90"/>
      <c r="I82" s="90"/>
      <c r="J82" s="132"/>
      <c r="K82" s="132"/>
      <c r="L82" s="135"/>
      <c r="M82" s="127"/>
      <c r="N82" s="116">
        <f t="shared" si="0"/>
        <v>0</v>
      </c>
      <c r="O82" s="117" t="s">
        <v>168</v>
      </c>
      <c r="Q82" s="123"/>
      <c r="R82" s="124"/>
    </row>
    <row r="83" spans="1:18" ht="16.5" hidden="1">
      <c r="A83" s="128">
        <v>17</v>
      </c>
      <c r="B83" s="131" t="s">
        <v>119</v>
      </c>
      <c r="C83" s="132" t="s">
        <v>120</v>
      </c>
      <c r="D83" s="133" t="s">
        <v>121</v>
      </c>
      <c r="E83" s="134" t="s">
        <v>122</v>
      </c>
      <c r="F83" s="131" t="s">
        <v>43</v>
      </c>
      <c r="G83" s="135"/>
      <c r="H83" s="90"/>
      <c r="I83" s="90"/>
      <c r="J83" s="132"/>
      <c r="K83" s="132"/>
      <c r="L83" s="135"/>
      <c r="M83" s="127"/>
      <c r="N83" s="116">
        <f t="shared" si="0"/>
        <v>0</v>
      </c>
      <c r="O83" s="117" t="s">
        <v>168</v>
      </c>
      <c r="Q83" s="123"/>
      <c r="R83" s="124"/>
    </row>
    <row r="84" spans="1:18" ht="16.5" hidden="1">
      <c r="A84" s="128">
        <v>18</v>
      </c>
      <c r="B84" s="131" t="s">
        <v>123</v>
      </c>
      <c r="C84" s="132" t="s">
        <v>124</v>
      </c>
      <c r="D84" s="133" t="s">
        <v>125</v>
      </c>
      <c r="E84" s="134" t="s">
        <v>126</v>
      </c>
      <c r="F84" s="131" t="s">
        <v>47</v>
      </c>
      <c r="G84" s="135"/>
      <c r="H84" s="90"/>
      <c r="I84" s="90"/>
      <c r="J84" s="132"/>
      <c r="K84" s="132"/>
      <c r="L84" s="135"/>
      <c r="M84" s="127"/>
      <c r="N84" s="116">
        <f t="shared" si="0"/>
        <v>0</v>
      </c>
      <c r="O84" s="117" t="s">
        <v>168</v>
      </c>
      <c r="Q84" s="123"/>
      <c r="R84" s="124"/>
    </row>
    <row r="85" spans="1:18" ht="16.5" hidden="1">
      <c r="A85" s="128">
        <v>19</v>
      </c>
      <c r="B85" s="131" t="s">
        <v>127</v>
      </c>
      <c r="C85" s="132" t="s">
        <v>128</v>
      </c>
      <c r="D85" s="133" t="s">
        <v>129</v>
      </c>
      <c r="E85" s="134" t="s">
        <v>130</v>
      </c>
      <c r="F85" s="131" t="s">
        <v>43</v>
      </c>
      <c r="G85" s="135"/>
      <c r="H85" s="90"/>
      <c r="I85" s="90"/>
      <c r="J85" s="132"/>
      <c r="K85" s="132"/>
      <c r="L85" s="135"/>
      <c r="M85" s="127"/>
      <c r="N85" s="116">
        <f t="shared" si="0"/>
        <v>0</v>
      </c>
      <c r="O85" s="117" t="s">
        <v>168</v>
      </c>
      <c r="Q85" s="123"/>
      <c r="R85" s="124"/>
    </row>
    <row r="86" spans="1:18" ht="16.5" hidden="1">
      <c r="A86" s="128">
        <v>20</v>
      </c>
      <c r="B86" s="131" t="s">
        <v>131</v>
      </c>
      <c r="C86" s="132" t="s">
        <v>132</v>
      </c>
      <c r="D86" s="133" t="s">
        <v>133</v>
      </c>
      <c r="E86" s="134" t="s">
        <v>134</v>
      </c>
      <c r="F86" s="131" t="s">
        <v>47</v>
      </c>
      <c r="G86" s="135"/>
      <c r="H86" s="90"/>
      <c r="I86" s="90"/>
      <c r="J86" s="132"/>
      <c r="K86" s="132"/>
      <c r="L86" s="135"/>
      <c r="M86" s="127"/>
      <c r="N86" s="116">
        <f t="shared" si="0"/>
        <v>0</v>
      </c>
      <c r="O86" s="117" t="s">
        <v>168</v>
      </c>
      <c r="Q86" s="123"/>
      <c r="R86" s="124"/>
    </row>
    <row r="87" spans="1:18" ht="16.5" hidden="1">
      <c r="A87" s="128">
        <v>21</v>
      </c>
      <c r="B87" s="131" t="s">
        <v>135</v>
      </c>
      <c r="C87" s="132" t="s">
        <v>136</v>
      </c>
      <c r="D87" s="133" t="s">
        <v>137</v>
      </c>
      <c r="E87" s="134" t="s">
        <v>138</v>
      </c>
      <c r="F87" s="131" t="s">
        <v>47</v>
      </c>
      <c r="G87" s="135"/>
      <c r="H87" s="90"/>
      <c r="I87" s="90"/>
      <c r="J87" s="132"/>
      <c r="K87" s="132"/>
      <c r="L87" s="135">
        <v>8.5</v>
      </c>
      <c r="M87" s="127"/>
      <c r="N87" s="116">
        <f t="shared" si="0"/>
        <v>6</v>
      </c>
      <c r="O87" s="117" t="s">
        <v>168</v>
      </c>
      <c r="Q87" s="123"/>
      <c r="R87" s="124"/>
    </row>
    <row r="88" spans="1:18" ht="16.5" hidden="1">
      <c r="A88" s="128">
        <v>22</v>
      </c>
      <c r="B88" s="131" t="s">
        <v>139</v>
      </c>
      <c r="C88" s="132" t="s">
        <v>140</v>
      </c>
      <c r="D88" s="133" t="s">
        <v>141</v>
      </c>
      <c r="E88" s="134" t="s">
        <v>142</v>
      </c>
      <c r="F88" s="131" t="s">
        <v>43</v>
      </c>
      <c r="G88" s="135"/>
      <c r="H88" s="90"/>
      <c r="I88" s="90"/>
      <c r="J88" s="132"/>
      <c r="K88" s="132"/>
      <c r="L88" s="135"/>
      <c r="M88" s="127"/>
      <c r="N88" s="116">
        <f t="shared" si="0"/>
        <v>0</v>
      </c>
      <c r="O88" s="117" t="s">
        <v>168</v>
      </c>
      <c r="Q88" s="123"/>
      <c r="R88" s="124"/>
    </row>
    <row r="89" spans="1:18" ht="16.5" hidden="1">
      <c r="A89" s="128">
        <v>23</v>
      </c>
      <c r="B89" s="131" t="s">
        <v>143</v>
      </c>
      <c r="C89" s="132" t="s">
        <v>144</v>
      </c>
      <c r="D89" s="133" t="s">
        <v>145</v>
      </c>
      <c r="E89" s="134" t="s">
        <v>146</v>
      </c>
      <c r="F89" s="131" t="s">
        <v>43</v>
      </c>
      <c r="G89" s="135"/>
      <c r="H89" s="90"/>
      <c r="I89" s="90"/>
      <c r="J89" s="132"/>
      <c r="K89" s="132"/>
      <c r="L89" s="135"/>
      <c r="M89" s="127"/>
      <c r="N89" s="116">
        <f t="shared" si="0"/>
        <v>0</v>
      </c>
      <c r="O89" s="117" t="s">
        <v>168</v>
      </c>
      <c r="Q89" s="123"/>
      <c r="R89" s="124"/>
    </row>
    <row r="90" spans="1:18" ht="16.5" hidden="1">
      <c r="A90" s="128">
        <v>24</v>
      </c>
      <c r="B90" s="131" t="s">
        <v>147</v>
      </c>
      <c r="C90" s="132" t="s">
        <v>148</v>
      </c>
      <c r="D90" s="133" t="s">
        <v>137</v>
      </c>
      <c r="E90" s="134" t="s">
        <v>149</v>
      </c>
      <c r="F90" s="131" t="s">
        <v>43</v>
      </c>
      <c r="G90" s="135"/>
      <c r="H90" s="90"/>
      <c r="I90" s="90"/>
      <c r="J90" s="132"/>
      <c r="K90" s="132"/>
      <c r="L90" s="135"/>
      <c r="M90" s="127"/>
      <c r="N90" s="116">
        <f t="shared" si="0"/>
        <v>0</v>
      </c>
      <c r="O90" s="117" t="s">
        <v>168</v>
      </c>
      <c r="Q90" s="123"/>
      <c r="R90" s="124"/>
    </row>
    <row r="91" spans="1:18" ht="16.5" hidden="1">
      <c r="A91" s="128">
        <v>25</v>
      </c>
      <c r="B91" s="131" t="s">
        <v>150</v>
      </c>
      <c r="C91" s="132" t="s">
        <v>151</v>
      </c>
      <c r="D91" s="133" t="s">
        <v>152</v>
      </c>
      <c r="E91" s="134" t="s">
        <v>153</v>
      </c>
      <c r="F91" s="131" t="s">
        <v>43</v>
      </c>
      <c r="G91" s="135"/>
      <c r="H91" s="90"/>
      <c r="I91" s="90"/>
      <c r="J91" s="132"/>
      <c r="K91" s="132"/>
      <c r="L91" s="135"/>
      <c r="M91" s="127"/>
      <c r="N91" s="116">
        <f t="shared" si="0"/>
        <v>0</v>
      </c>
      <c r="O91" s="117" t="s">
        <v>168</v>
      </c>
      <c r="Q91" s="123"/>
      <c r="R91" s="124"/>
    </row>
    <row r="92" spans="1:18" ht="16.5" hidden="1">
      <c r="A92" s="128">
        <v>26</v>
      </c>
      <c r="B92" s="131" t="s">
        <v>154</v>
      </c>
      <c r="C92" s="132" t="s">
        <v>155</v>
      </c>
      <c r="D92" s="133" t="s">
        <v>156</v>
      </c>
      <c r="E92" s="134" t="s">
        <v>157</v>
      </c>
      <c r="F92" s="131" t="s">
        <v>158</v>
      </c>
      <c r="G92" s="135"/>
      <c r="H92" s="90"/>
      <c r="I92" s="90"/>
      <c r="J92" s="132"/>
      <c r="K92" s="132"/>
      <c r="L92" s="135">
        <v>5</v>
      </c>
      <c r="M92" s="127"/>
      <c r="N92" s="116">
        <f t="shared" si="0"/>
        <v>3.5</v>
      </c>
      <c r="O92" s="117" t="s">
        <v>168</v>
      </c>
      <c r="Q92" s="123"/>
      <c r="R92" s="124"/>
    </row>
    <row r="93" spans="1:18" ht="16.5" hidden="1">
      <c r="A93" s="128">
        <v>27</v>
      </c>
      <c r="B93" s="131" t="s">
        <v>159</v>
      </c>
      <c r="C93" s="132" t="s">
        <v>160</v>
      </c>
      <c r="D93" s="133" t="s">
        <v>161</v>
      </c>
      <c r="E93" s="134" t="s">
        <v>162</v>
      </c>
      <c r="F93" s="131" t="s">
        <v>163</v>
      </c>
      <c r="G93" s="135"/>
      <c r="H93" s="90"/>
      <c r="I93" s="90"/>
      <c r="J93" s="132"/>
      <c r="K93" s="132"/>
      <c r="L93" s="135"/>
      <c r="M93" s="127"/>
      <c r="N93" s="116">
        <f t="shared" si="0"/>
        <v>0</v>
      </c>
      <c r="O93" s="117" t="s">
        <v>168</v>
      </c>
      <c r="Q93" s="123"/>
      <c r="R93" s="124"/>
    </row>
    <row r="94" spans="1:18" ht="16.5" hidden="1">
      <c r="A94" s="128">
        <v>28</v>
      </c>
      <c r="B94" s="131" t="s">
        <v>164</v>
      </c>
      <c r="C94" s="132" t="s">
        <v>165</v>
      </c>
      <c r="D94" s="133" t="s">
        <v>125</v>
      </c>
      <c r="E94" s="134">
        <v>33625</v>
      </c>
      <c r="F94" s="131" t="s">
        <v>43</v>
      </c>
      <c r="G94" s="135"/>
      <c r="H94" s="90"/>
      <c r="I94" s="90"/>
      <c r="J94" s="132"/>
      <c r="K94" s="132"/>
      <c r="L94" s="135"/>
      <c r="M94" s="127"/>
      <c r="N94" s="116">
        <f t="shared" si="0"/>
        <v>0</v>
      </c>
      <c r="O94" s="117" t="s">
        <v>168</v>
      </c>
      <c r="Q94" s="123"/>
      <c r="R94" s="124"/>
    </row>
    <row r="95" spans="12:18" ht="16.5" hidden="1">
      <c r="L95" s="136"/>
      <c r="Q95" s="118"/>
      <c r="R95" s="118"/>
    </row>
    <row r="96" spans="17:18" ht="15.75" hidden="1">
      <c r="Q96" s="118"/>
      <c r="R96" s="118"/>
    </row>
    <row r="97" ht="15.75" hidden="1"/>
    <row r="98" ht="15.75" hidden="1"/>
    <row r="99" ht="15.75" hidden="1"/>
    <row r="100" ht="15.75" hidden="1">
      <c r="A100" s="5" t="str">
        <f>C49</f>
        <v>Giáo dục pháp luật</v>
      </c>
    </row>
    <row r="101" spans="1:15" ht="63.75" customHeight="1" hidden="1">
      <c r="A101" s="146" t="s">
        <v>0</v>
      </c>
      <c r="B101" s="94" t="s">
        <v>40</v>
      </c>
      <c r="C101" s="102" t="s">
        <v>1</v>
      </c>
      <c r="D101" s="103"/>
      <c r="E101" s="100" t="s">
        <v>2</v>
      </c>
      <c r="F101" s="100" t="s">
        <v>3</v>
      </c>
      <c r="G101" s="4" t="s">
        <v>4</v>
      </c>
      <c r="H101" s="4" t="s">
        <v>5</v>
      </c>
      <c r="I101" s="4"/>
      <c r="J101" s="4" t="s">
        <v>6</v>
      </c>
      <c r="K101" s="4"/>
      <c r="L101" s="98" t="s">
        <v>7</v>
      </c>
      <c r="M101" s="99"/>
      <c r="N101" s="94" t="s">
        <v>8</v>
      </c>
      <c r="O101" s="94" t="s">
        <v>9</v>
      </c>
    </row>
    <row r="102" spans="1:15" ht="15.75" hidden="1">
      <c r="A102" s="138"/>
      <c r="B102" s="101"/>
      <c r="C102" s="104"/>
      <c r="D102" s="105"/>
      <c r="E102" s="101"/>
      <c r="F102" s="101"/>
      <c r="G102" s="4"/>
      <c r="H102" s="3" t="s">
        <v>10</v>
      </c>
      <c r="I102" s="3" t="s">
        <v>11</v>
      </c>
      <c r="J102" s="3" t="s">
        <v>10</v>
      </c>
      <c r="K102" s="3" t="s">
        <v>11</v>
      </c>
      <c r="L102" s="78" t="s">
        <v>38</v>
      </c>
      <c r="M102" s="4" t="s">
        <v>39</v>
      </c>
      <c r="N102" s="96"/>
      <c r="O102" s="96"/>
    </row>
    <row r="103" spans="1:15" ht="15.75" hidden="1">
      <c r="A103" s="139"/>
      <c r="B103" s="95"/>
      <c r="C103" s="106"/>
      <c r="D103" s="107"/>
      <c r="E103" s="95"/>
      <c r="F103" s="95"/>
      <c r="G103" s="4"/>
      <c r="H103" s="3"/>
      <c r="I103" s="3"/>
      <c r="J103" s="3"/>
      <c r="K103" s="3"/>
      <c r="L103" s="4"/>
      <c r="M103" s="4"/>
      <c r="N103" s="97"/>
      <c r="O103" s="97"/>
    </row>
    <row r="104" spans="1:18" ht="16.5" hidden="1">
      <c r="A104" s="2">
        <v>1</v>
      </c>
      <c r="B104" s="80" t="str">
        <f aca="true" t="shared" si="1" ref="B104:F113">B67</f>
        <v>KT-2361-K59</v>
      </c>
      <c r="C104" s="88" t="str">
        <f t="shared" si="1"/>
        <v>Nguyễn Thị </v>
      </c>
      <c r="D104" s="89" t="str">
        <f t="shared" si="1"/>
        <v>Huệ</v>
      </c>
      <c r="E104" s="111" t="str">
        <f t="shared" si="1"/>
        <v>20/10/1985</v>
      </c>
      <c r="F104" s="130" t="str">
        <f t="shared" si="1"/>
        <v>Long Đất</v>
      </c>
      <c r="G104" s="90"/>
      <c r="H104" s="115"/>
      <c r="I104" s="90"/>
      <c r="J104" s="132"/>
      <c r="K104" s="132"/>
      <c r="L104" s="135"/>
      <c r="M104" s="90"/>
      <c r="N104" s="116">
        <f>ROUND(L104*0.7+J104*0.3,1)</f>
        <v>0</v>
      </c>
      <c r="O104" s="117" t="s">
        <v>168</v>
      </c>
      <c r="Q104" s="123"/>
      <c r="R104" s="124"/>
    </row>
    <row r="105" spans="1:18" ht="16.5" hidden="1">
      <c r="A105" s="2">
        <v>2</v>
      </c>
      <c r="B105" s="80" t="str">
        <f t="shared" si="1"/>
        <v>KT-2362-K59</v>
      </c>
      <c r="C105" s="88" t="str">
        <f t="shared" si="1"/>
        <v>Lợi Hồng </v>
      </c>
      <c r="D105" s="89" t="str">
        <f t="shared" si="1"/>
        <v>Hạnh</v>
      </c>
      <c r="E105" s="111" t="str">
        <f t="shared" si="1"/>
        <v>11/03/1989</v>
      </c>
      <c r="F105" s="130" t="str">
        <f t="shared" si="1"/>
        <v>BRVT</v>
      </c>
      <c r="G105" s="90"/>
      <c r="H105" s="115"/>
      <c r="I105" s="90"/>
      <c r="J105" s="132"/>
      <c r="K105" s="132"/>
      <c r="L105" s="135">
        <v>5</v>
      </c>
      <c r="M105" s="90"/>
      <c r="N105" s="116">
        <f aca="true" t="shared" si="2" ref="N105:N131">ROUND(L105*0.7+J105*0.3,1)</f>
        <v>3.5</v>
      </c>
      <c r="O105" s="117" t="s">
        <v>168</v>
      </c>
      <c r="Q105" s="123"/>
      <c r="R105" s="124"/>
    </row>
    <row r="106" spans="1:18" ht="16.5" hidden="1">
      <c r="A106" s="2">
        <v>3</v>
      </c>
      <c r="B106" s="80" t="str">
        <f t="shared" si="1"/>
        <v>KT-2363-K59</v>
      </c>
      <c r="C106" s="88" t="str">
        <f t="shared" si="1"/>
        <v>Võ Anh </v>
      </c>
      <c r="D106" s="89" t="str">
        <f t="shared" si="1"/>
        <v>Thạch </v>
      </c>
      <c r="E106" s="111" t="str">
        <f t="shared" si="1"/>
        <v>10/05/1995</v>
      </c>
      <c r="F106" s="130" t="str">
        <f t="shared" si="1"/>
        <v>Tiền Giang</v>
      </c>
      <c r="G106" s="90"/>
      <c r="H106" s="115"/>
      <c r="I106" s="90"/>
      <c r="J106" s="132"/>
      <c r="K106" s="132"/>
      <c r="L106" s="135">
        <v>6</v>
      </c>
      <c r="M106" s="90"/>
      <c r="N106" s="116">
        <f t="shared" si="2"/>
        <v>4.2</v>
      </c>
      <c r="O106" s="117" t="s">
        <v>168</v>
      </c>
      <c r="Q106" s="123"/>
      <c r="R106" s="124"/>
    </row>
    <row r="107" spans="1:18" ht="16.5" hidden="1">
      <c r="A107" s="2">
        <v>4</v>
      </c>
      <c r="B107" s="80" t="str">
        <f t="shared" si="1"/>
        <v>KT-2364-K59</v>
      </c>
      <c r="C107" s="88" t="str">
        <f t="shared" si="1"/>
        <v>Đõ Viết </v>
      </c>
      <c r="D107" s="89" t="str">
        <f t="shared" si="1"/>
        <v>Long </v>
      </c>
      <c r="E107" s="111" t="str">
        <f t="shared" si="1"/>
        <v>24/10/1988</v>
      </c>
      <c r="F107" s="130" t="str">
        <f t="shared" si="1"/>
        <v>Thanh Hóa</v>
      </c>
      <c r="G107" s="90"/>
      <c r="H107" s="115"/>
      <c r="I107" s="90"/>
      <c r="J107" s="132"/>
      <c r="K107" s="132"/>
      <c r="L107" s="135">
        <v>7</v>
      </c>
      <c r="M107" s="90"/>
      <c r="N107" s="116">
        <f t="shared" si="2"/>
        <v>4.9</v>
      </c>
      <c r="O107" s="117" t="s">
        <v>168</v>
      </c>
      <c r="Q107" s="123"/>
      <c r="R107" s="124"/>
    </row>
    <row r="108" spans="1:18" ht="16.5" hidden="1">
      <c r="A108" s="2">
        <v>5</v>
      </c>
      <c r="B108" s="80" t="str">
        <f t="shared" si="1"/>
        <v>KT-2356-K57</v>
      </c>
      <c r="C108" s="88" t="str">
        <f t="shared" si="1"/>
        <v>Nguyễn Thị Trúc</v>
      </c>
      <c r="D108" s="89" t="str">
        <f t="shared" si="1"/>
        <v>Loan</v>
      </c>
      <c r="E108" s="111">
        <f t="shared" si="1"/>
        <v>32428</v>
      </c>
      <c r="F108" s="130" t="str">
        <f t="shared" si="1"/>
        <v>Đồng Nai</v>
      </c>
      <c r="G108" s="90"/>
      <c r="H108" s="115"/>
      <c r="I108" s="90"/>
      <c r="J108" s="132"/>
      <c r="K108" s="132"/>
      <c r="L108" s="135"/>
      <c r="M108" s="90"/>
      <c r="N108" s="116">
        <f t="shared" si="2"/>
        <v>0</v>
      </c>
      <c r="O108" s="117" t="s">
        <v>168</v>
      </c>
      <c r="Q108" s="123"/>
      <c r="R108" s="124"/>
    </row>
    <row r="109" spans="1:18" ht="16.5" hidden="1">
      <c r="A109" s="2">
        <v>6</v>
      </c>
      <c r="B109" s="80" t="str">
        <f t="shared" si="1"/>
        <v>KT-2357-K57</v>
      </c>
      <c r="C109" s="88" t="str">
        <f t="shared" si="1"/>
        <v>Đặng Thị Mỹ</v>
      </c>
      <c r="D109" s="89" t="str">
        <f t="shared" si="1"/>
        <v>Nhung</v>
      </c>
      <c r="E109" s="111">
        <f t="shared" si="1"/>
        <v>35530</v>
      </c>
      <c r="F109" s="130" t="str">
        <f t="shared" si="1"/>
        <v>Đồng Tháp</v>
      </c>
      <c r="G109" s="90"/>
      <c r="H109" s="115"/>
      <c r="I109" s="90"/>
      <c r="J109" s="132"/>
      <c r="K109" s="132"/>
      <c r="L109" s="135">
        <v>7</v>
      </c>
      <c r="M109" s="90"/>
      <c r="N109" s="116">
        <f t="shared" si="2"/>
        <v>4.9</v>
      </c>
      <c r="O109" s="117" t="s">
        <v>168</v>
      </c>
      <c r="Q109" s="123"/>
      <c r="R109" s="124"/>
    </row>
    <row r="110" spans="1:18" ht="16.5" hidden="1">
      <c r="A110" s="2">
        <v>7</v>
      </c>
      <c r="B110" s="80" t="str">
        <f t="shared" si="1"/>
        <v>QT-2359-K57</v>
      </c>
      <c r="C110" s="88" t="str">
        <f t="shared" si="1"/>
        <v>Nguyễn Danh</v>
      </c>
      <c r="D110" s="89" t="str">
        <f t="shared" si="1"/>
        <v>Vinh</v>
      </c>
      <c r="E110" s="111">
        <f t="shared" si="1"/>
        <v>32998</v>
      </c>
      <c r="F110" s="130" t="str">
        <f t="shared" si="1"/>
        <v>Hà Tây</v>
      </c>
      <c r="G110" s="90"/>
      <c r="H110" s="115"/>
      <c r="I110" s="90"/>
      <c r="J110" s="132"/>
      <c r="K110" s="132"/>
      <c r="L110" s="135"/>
      <c r="M110" s="90"/>
      <c r="N110" s="116">
        <f t="shared" si="2"/>
        <v>0</v>
      </c>
      <c r="O110" s="117" t="s">
        <v>168</v>
      </c>
      <c r="Q110" s="123"/>
      <c r="R110" s="124"/>
    </row>
    <row r="111" spans="1:18" ht="16.5" hidden="1">
      <c r="A111" s="2">
        <v>8</v>
      </c>
      <c r="B111" s="80" t="str">
        <f t="shared" si="1"/>
        <v>KT-2360-K59</v>
      </c>
      <c r="C111" s="88" t="str">
        <f t="shared" si="1"/>
        <v>Hoàng Minh </v>
      </c>
      <c r="D111" s="89" t="str">
        <f t="shared" si="1"/>
        <v>Thái</v>
      </c>
      <c r="E111" s="111" t="str">
        <f t="shared" si="1"/>
        <v>21/11/1996</v>
      </c>
      <c r="F111" s="130" t="str">
        <f t="shared" si="1"/>
        <v>Tp.HCM</v>
      </c>
      <c r="G111" s="90"/>
      <c r="H111" s="115"/>
      <c r="I111" s="90"/>
      <c r="J111" s="132"/>
      <c r="K111" s="132"/>
      <c r="L111" s="135">
        <v>5</v>
      </c>
      <c r="M111" s="90"/>
      <c r="N111" s="116">
        <f t="shared" si="2"/>
        <v>3.5</v>
      </c>
      <c r="O111" s="117" t="s">
        <v>168</v>
      </c>
      <c r="Q111" s="123"/>
      <c r="R111" s="124"/>
    </row>
    <row r="112" spans="1:18" ht="16.5" hidden="1">
      <c r="A112" s="2">
        <v>9</v>
      </c>
      <c r="B112" s="80" t="str">
        <f t="shared" si="1"/>
        <v>KT-2366-K59</v>
      </c>
      <c r="C112" s="88" t="str">
        <f t="shared" si="1"/>
        <v>Đoàn Thanh </v>
      </c>
      <c r="D112" s="89" t="str">
        <f t="shared" si="1"/>
        <v>Thúy</v>
      </c>
      <c r="E112" s="111" t="str">
        <f t="shared" si="1"/>
        <v>04/03/1995</v>
      </c>
      <c r="F112" s="130" t="str">
        <f t="shared" si="1"/>
        <v>BRVT</v>
      </c>
      <c r="G112" s="90"/>
      <c r="H112" s="115"/>
      <c r="I112" s="90"/>
      <c r="J112" s="132"/>
      <c r="K112" s="132"/>
      <c r="L112" s="135">
        <v>6</v>
      </c>
      <c r="M112" s="90"/>
      <c r="N112" s="116">
        <f t="shared" si="2"/>
        <v>4.2</v>
      </c>
      <c r="O112" s="117" t="s">
        <v>168</v>
      </c>
      <c r="Q112" s="123"/>
      <c r="R112" s="124"/>
    </row>
    <row r="113" spans="1:18" ht="16.5" hidden="1">
      <c r="A113" s="2">
        <v>10</v>
      </c>
      <c r="B113" s="80" t="str">
        <f t="shared" si="1"/>
        <v>KT-2367-K59</v>
      </c>
      <c r="C113" s="88" t="str">
        <f t="shared" si="1"/>
        <v>Phan Thị </v>
      </c>
      <c r="D113" s="89" t="str">
        <f t="shared" si="1"/>
        <v>Lý</v>
      </c>
      <c r="E113" s="111" t="str">
        <f t="shared" si="1"/>
        <v>14/08/1997</v>
      </c>
      <c r="F113" s="130" t="str">
        <f t="shared" si="1"/>
        <v>Quảng Bình</v>
      </c>
      <c r="G113" s="90"/>
      <c r="H113" s="115"/>
      <c r="I113" s="90"/>
      <c r="J113" s="132"/>
      <c r="K113" s="132"/>
      <c r="L113" s="135"/>
      <c r="M113" s="90"/>
      <c r="N113" s="116">
        <f t="shared" si="2"/>
        <v>0</v>
      </c>
      <c r="O113" s="117" t="s">
        <v>168</v>
      </c>
      <c r="Q113" s="123"/>
      <c r="R113" s="124"/>
    </row>
    <row r="114" spans="1:18" ht="16.5" hidden="1">
      <c r="A114" s="2">
        <v>11</v>
      </c>
      <c r="B114" s="80" t="str">
        <f aca="true" t="shared" si="3" ref="B114:F123">B77</f>
        <v>KT-2368-K59</v>
      </c>
      <c r="C114" s="88" t="str">
        <f t="shared" si="3"/>
        <v>Nguyễn Thị Hồng </v>
      </c>
      <c r="D114" s="89" t="str">
        <f t="shared" si="3"/>
        <v>Nhung</v>
      </c>
      <c r="E114" s="111" t="str">
        <f t="shared" si="3"/>
        <v>20/09/1994</v>
      </c>
      <c r="F114" s="130" t="str">
        <f t="shared" si="3"/>
        <v>BRVT</v>
      </c>
      <c r="G114" s="90"/>
      <c r="H114" s="115"/>
      <c r="I114" s="90"/>
      <c r="J114" s="132"/>
      <c r="K114" s="132"/>
      <c r="L114" s="135"/>
      <c r="M114" s="90"/>
      <c r="N114" s="116">
        <f t="shared" si="2"/>
        <v>0</v>
      </c>
      <c r="O114" s="117" t="s">
        <v>168</v>
      </c>
      <c r="Q114" s="123"/>
      <c r="R114" s="124"/>
    </row>
    <row r="115" spans="1:18" ht="16.5" hidden="1">
      <c r="A115" s="2">
        <v>12</v>
      </c>
      <c r="B115" s="80" t="str">
        <f t="shared" si="3"/>
        <v>KT-2369-K59</v>
      </c>
      <c r="C115" s="88" t="str">
        <f t="shared" si="3"/>
        <v>Vũ Thị</v>
      </c>
      <c r="D115" s="89" t="str">
        <f t="shared" si="3"/>
        <v>Vui</v>
      </c>
      <c r="E115" s="111" t="str">
        <f t="shared" si="3"/>
        <v>10/08/1994</v>
      </c>
      <c r="F115" s="130" t="str">
        <f t="shared" si="3"/>
        <v>Nam Định</v>
      </c>
      <c r="G115" s="90"/>
      <c r="H115" s="115"/>
      <c r="I115" s="90"/>
      <c r="J115" s="132"/>
      <c r="K115" s="132"/>
      <c r="L115" s="135">
        <v>3</v>
      </c>
      <c r="M115" s="90"/>
      <c r="N115" s="116">
        <f t="shared" si="2"/>
        <v>2.1</v>
      </c>
      <c r="O115" s="117" t="s">
        <v>168</v>
      </c>
      <c r="Q115" s="123"/>
      <c r="R115" s="124"/>
    </row>
    <row r="116" spans="1:18" ht="16.5" hidden="1">
      <c r="A116" s="2">
        <v>13</v>
      </c>
      <c r="B116" s="80" t="str">
        <f t="shared" si="3"/>
        <v>KT-2336-K59</v>
      </c>
      <c r="C116" s="88" t="str">
        <f t="shared" si="3"/>
        <v>Nguyễn Thị Cẩm</v>
      </c>
      <c r="D116" s="89" t="str">
        <f t="shared" si="3"/>
        <v>Nhung</v>
      </c>
      <c r="E116" s="111" t="str">
        <f t="shared" si="3"/>
        <v>17/04/1984</v>
      </c>
      <c r="F116" s="130" t="str">
        <f t="shared" si="3"/>
        <v>Long Đất</v>
      </c>
      <c r="G116" s="90"/>
      <c r="H116" s="115"/>
      <c r="I116" s="90"/>
      <c r="J116" s="132"/>
      <c r="K116" s="132"/>
      <c r="L116" s="135"/>
      <c r="M116" s="90"/>
      <c r="N116" s="116">
        <f t="shared" si="2"/>
        <v>0</v>
      </c>
      <c r="O116" s="117" t="s">
        <v>168</v>
      </c>
      <c r="Q116" s="123"/>
      <c r="R116" s="124"/>
    </row>
    <row r="117" spans="1:18" ht="16.5" hidden="1">
      <c r="A117" s="2">
        <v>14</v>
      </c>
      <c r="B117" s="80" t="str">
        <f t="shared" si="3"/>
        <v>KT-2337-K59</v>
      </c>
      <c r="C117" s="88" t="str">
        <f t="shared" si="3"/>
        <v>Nguyễn Thị Thu</v>
      </c>
      <c r="D117" s="89" t="str">
        <f t="shared" si="3"/>
        <v>Huyền</v>
      </c>
      <c r="E117" s="111" t="str">
        <f t="shared" si="3"/>
        <v>30/07/1986</v>
      </c>
      <c r="F117" s="130" t="str">
        <f t="shared" si="3"/>
        <v>Quảng Trị</v>
      </c>
      <c r="G117" s="90"/>
      <c r="H117" s="115"/>
      <c r="I117" s="90"/>
      <c r="J117" s="132"/>
      <c r="K117" s="132"/>
      <c r="L117" s="135"/>
      <c r="M117" s="90"/>
      <c r="N117" s="116">
        <f t="shared" si="2"/>
        <v>0</v>
      </c>
      <c r="O117" s="117" t="s">
        <v>168</v>
      </c>
      <c r="Q117" s="123"/>
      <c r="R117" s="124"/>
    </row>
    <row r="118" spans="1:18" ht="16.5" hidden="1">
      <c r="A118" s="2">
        <v>15</v>
      </c>
      <c r="B118" s="80" t="str">
        <f t="shared" si="3"/>
        <v>KT-2338-K59</v>
      </c>
      <c r="C118" s="88" t="str">
        <f t="shared" si="3"/>
        <v>Lê Thị </v>
      </c>
      <c r="D118" s="89" t="str">
        <f t="shared" si="3"/>
        <v>Bình</v>
      </c>
      <c r="E118" s="111" t="str">
        <f t="shared" si="3"/>
        <v>02/01/1999</v>
      </c>
      <c r="F118" s="130" t="str">
        <f t="shared" si="3"/>
        <v>Hà Tĩnh</v>
      </c>
      <c r="G118" s="90"/>
      <c r="H118" s="115"/>
      <c r="I118" s="90"/>
      <c r="J118" s="132"/>
      <c r="K118" s="132"/>
      <c r="L118" s="135">
        <v>7</v>
      </c>
      <c r="M118" s="90"/>
      <c r="N118" s="116">
        <f t="shared" si="2"/>
        <v>4.9</v>
      </c>
      <c r="O118" s="117" t="s">
        <v>168</v>
      </c>
      <c r="Q118" s="123"/>
      <c r="R118" s="124"/>
    </row>
    <row r="119" spans="1:18" ht="16.5" hidden="1">
      <c r="A119" s="2">
        <v>16</v>
      </c>
      <c r="B119" s="80" t="str">
        <f t="shared" si="3"/>
        <v>KT-2339-K59</v>
      </c>
      <c r="C119" s="88" t="str">
        <f t="shared" si="3"/>
        <v>Phạm Thị </v>
      </c>
      <c r="D119" s="89" t="str">
        <f t="shared" si="3"/>
        <v>Hà</v>
      </c>
      <c r="E119" s="111" t="str">
        <f t="shared" si="3"/>
        <v>14/05/1989</v>
      </c>
      <c r="F119" s="130" t="str">
        <f t="shared" si="3"/>
        <v>Hải Phòng</v>
      </c>
      <c r="G119" s="90"/>
      <c r="H119" s="115"/>
      <c r="I119" s="90"/>
      <c r="J119" s="132"/>
      <c r="K119" s="132"/>
      <c r="L119" s="135"/>
      <c r="M119" s="90"/>
      <c r="N119" s="116">
        <f t="shared" si="2"/>
        <v>0</v>
      </c>
      <c r="O119" s="117" t="s">
        <v>168</v>
      </c>
      <c r="Q119" s="123"/>
      <c r="R119" s="124"/>
    </row>
    <row r="120" spans="1:18" ht="16.5" hidden="1">
      <c r="A120" s="2">
        <v>17</v>
      </c>
      <c r="B120" s="80" t="str">
        <f t="shared" si="3"/>
        <v>KT-2340-K59</v>
      </c>
      <c r="C120" s="88" t="str">
        <f t="shared" si="3"/>
        <v>Phan Thị Ánh </v>
      </c>
      <c r="D120" s="89" t="str">
        <f t="shared" si="3"/>
        <v>Hồng</v>
      </c>
      <c r="E120" s="111" t="str">
        <f t="shared" si="3"/>
        <v>28/06/1999</v>
      </c>
      <c r="F120" s="130" t="str">
        <f t="shared" si="3"/>
        <v>BRVT</v>
      </c>
      <c r="G120" s="90"/>
      <c r="H120" s="115"/>
      <c r="I120" s="90"/>
      <c r="J120" s="132"/>
      <c r="K120" s="132"/>
      <c r="L120" s="135"/>
      <c r="M120" s="90"/>
      <c r="N120" s="116">
        <f t="shared" si="2"/>
        <v>0</v>
      </c>
      <c r="O120" s="117" t="s">
        <v>168</v>
      </c>
      <c r="Q120" s="123"/>
      <c r="R120" s="124"/>
    </row>
    <row r="121" spans="1:18" ht="16.5" hidden="1">
      <c r="A121" s="2">
        <v>18</v>
      </c>
      <c r="B121" s="80" t="str">
        <f t="shared" si="3"/>
        <v>KT-2341-K59</v>
      </c>
      <c r="C121" s="88" t="str">
        <f t="shared" si="3"/>
        <v>Phạm Sơn </v>
      </c>
      <c r="D121" s="89" t="str">
        <f t="shared" si="3"/>
        <v>Trang</v>
      </c>
      <c r="E121" s="111" t="str">
        <f t="shared" si="3"/>
        <v>10/09/1987</v>
      </c>
      <c r="F121" s="130" t="str">
        <f t="shared" si="3"/>
        <v>Đồng Nai</v>
      </c>
      <c r="G121" s="90"/>
      <c r="H121" s="115"/>
      <c r="I121" s="90"/>
      <c r="J121" s="132"/>
      <c r="K121" s="132"/>
      <c r="L121" s="135"/>
      <c r="M121" s="90"/>
      <c r="N121" s="116">
        <f t="shared" si="2"/>
        <v>0</v>
      </c>
      <c r="O121" s="117" t="s">
        <v>168</v>
      </c>
      <c r="Q121" s="123"/>
      <c r="R121" s="124"/>
    </row>
    <row r="122" spans="1:18" ht="16.5" hidden="1">
      <c r="A122" s="2">
        <v>19</v>
      </c>
      <c r="B122" s="80" t="str">
        <f t="shared" si="3"/>
        <v>KT-2342-K59</v>
      </c>
      <c r="C122" s="88" t="str">
        <f t="shared" si="3"/>
        <v>Phan Thị Ngọc </v>
      </c>
      <c r="D122" s="89" t="str">
        <f t="shared" si="3"/>
        <v>Anh</v>
      </c>
      <c r="E122" s="111" t="str">
        <f t="shared" si="3"/>
        <v>30/12/1993</v>
      </c>
      <c r="F122" s="130" t="str">
        <f t="shared" si="3"/>
        <v>BRVT</v>
      </c>
      <c r="G122" s="90"/>
      <c r="H122" s="115"/>
      <c r="I122" s="90"/>
      <c r="J122" s="132"/>
      <c r="K122" s="132"/>
      <c r="L122" s="135"/>
      <c r="M122" s="90"/>
      <c r="N122" s="116">
        <f t="shared" si="2"/>
        <v>0</v>
      </c>
      <c r="O122" s="117" t="s">
        <v>168</v>
      </c>
      <c r="Q122" s="123"/>
      <c r="R122" s="124"/>
    </row>
    <row r="123" spans="1:18" ht="16.5" hidden="1">
      <c r="A123" s="2">
        <v>20</v>
      </c>
      <c r="B123" s="80" t="str">
        <f t="shared" si="3"/>
        <v>KT-2343-K59</v>
      </c>
      <c r="C123" s="88" t="str">
        <f t="shared" si="3"/>
        <v>Nguyễn Thị Thu </v>
      </c>
      <c r="D123" s="89" t="str">
        <f t="shared" si="3"/>
        <v>Thủy</v>
      </c>
      <c r="E123" s="111" t="str">
        <f t="shared" si="3"/>
        <v>01/10/1987</v>
      </c>
      <c r="F123" s="130" t="str">
        <f t="shared" si="3"/>
        <v>Đồng Nai</v>
      </c>
      <c r="G123" s="90"/>
      <c r="H123" s="115"/>
      <c r="I123" s="90"/>
      <c r="J123" s="132"/>
      <c r="K123" s="132"/>
      <c r="L123" s="135"/>
      <c r="M123" s="90"/>
      <c r="N123" s="116">
        <f t="shared" si="2"/>
        <v>0</v>
      </c>
      <c r="O123" s="117" t="s">
        <v>168</v>
      </c>
      <c r="Q123" s="123"/>
      <c r="R123" s="124"/>
    </row>
    <row r="124" spans="1:18" ht="16.5" hidden="1">
      <c r="A124" s="2">
        <v>21</v>
      </c>
      <c r="B124" s="80" t="str">
        <f aca="true" t="shared" si="4" ref="B124:F131">B87</f>
        <v>TC-2344-K59</v>
      </c>
      <c r="C124" s="88" t="str">
        <f t="shared" si="4"/>
        <v>Nguyễn Minh </v>
      </c>
      <c r="D124" s="89" t="str">
        <f t="shared" si="4"/>
        <v>Duy</v>
      </c>
      <c r="E124" s="111" t="str">
        <f t="shared" si="4"/>
        <v>20/05/1989</v>
      </c>
      <c r="F124" s="130" t="str">
        <f t="shared" si="4"/>
        <v>Đồng Nai</v>
      </c>
      <c r="G124" s="90"/>
      <c r="H124" s="115"/>
      <c r="I124" s="90"/>
      <c r="J124" s="132"/>
      <c r="K124" s="132"/>
      <c r="L124" s="135">
        <v>5</v>
      </c>
      <c r="M124" s="90"/>
      <c r="N124" s="116">
        <f t="shared" si="2"/>
        <v>3.5</v>
      </c>
      <c r="O124" s="117" t="s">
        <v>168</v>
      </c>
      <c r="Q124" s="123"/>
      <c r="R124" s="124"/>
    </row>
    <row r="125" spans="1:18" ht="16.5" hidden="1">
      <c r="A125" s="2">
        <v>22</v>
      </c>
      <c r="B125" s="80" t="str">
        <f t="shared" si="4"/>
        <v>CN-2345-K59</v>
      </c>
      <c r="C125" s="88" t="str">
        <f t="shared" si="4"/>
        <v>Võ Trung </v>
      </c>
      <c r="D125" s="89" t="str">
        <f t="shared" si="4"/>
        <v>Đông</v>
      </c>
      <c r="E125" s="111" t="str">
        <f t="shared" si="4"/>
        <v>30/11/1996</v>
      </c>
      <c r="F125" s="130" t="str">
        <f t="shared" si="4"/>
        <v>BRVT</v>
      </c>
      <c r="G125" s="90"/>
      <c r="H125" s="115"/>
      <c r="I125" s="90"/>
      <c r="J125" s="132"/>
      <c r="K125" s="132"/>
      <c r="L125" s="135"/>
      <c r="M125" s="90"/>
      <c r="N125" s="116">
        <f t="shared" si="2"/>
        <v>0</v>
      </c>
      <c r="O125" s="117" t="s">
        <v>168</v>
      </c>
      <c r="Q125" s="123"/>
      <c r="R125" s="124"/>
    </row>
    <row r="126" spans="1:18" ht="16.5" hidden="1">
      <c r="A126" s="2">
        <v>23</v>
      </c>
      <c r="B126" s="80" t="str">
        <f t="shared" si="4"/>
        <v>CN-2346-K59</v>
      </c>
      <c r="C126" s="88" t="str">
        <f t="shared" si="4"/>
        <v>Đinh Xuân </v>
      </c>
      <c r="D126" s="89" t="str">
        <f t="shared" si="4"/>
        <v>Hậu</v>
      </c>
      <c r="E126" s="111" t="str">
        <f t="shared" si="4"/>
        <v>26/11/1995</v>
      </c>
      <c r="F126" s="130" t="str">
        <f t="shared" si="4"/>
        <v>BRVT</v>
      </c>
      <c r="G126" s="90"/>
      <c r="H126" s="115"/>
      <c r="I126" s="90"/>
      <c r="J126" s="132"/>
      <c r="K126" s="132"/>
      <c r="L126" s="135"/>
      <c r="M126" s="90"/>
      <c r="N126" s="116">
        <f t="shared" si="2"/>
        <v>0</v>
      </c>
      <c r="O126" s="117" t="s">
        <v>168</v>
      </c>
      <c r="Q126" s="123"/>
      <c r="R126" s="124"/>
    </row>
    <row r="127" spans="1:18" ht="16.5" hidden="1">
      <c r="A127" s="2">
        <v>24</v>
      </c>
      <c r="B127" s="80" t="str">
        <f t="shared" si="4"/>
        <v>CN-2348-K59</v>
      </c>
      <c r="C127" s="88" t="str">
        <f t="shared" si="4"/>
        <v>Nguyễn Đình</v>
      </c>
      <c r="D127" s="89" t="str">
        <f t="shared" si="4"/>
        <v>Duy</v>
      </c>
      <c r="E127" s="111" t="str">
        <f t="shared" si="4"/>
        <v>20/02/1994</v>
      </c>
      <c r="F127" s="130" t="str">
        <f t="shared" si="4"/>
        <v>BRVT</v>
      </c>
      <c r="G127" s="90"/>
      <c r="H127" s="115"/>
      <c r="I127" s="90"/>
      <c r="J127" s="132"/>
      <c r="K127" s="132"/>
      <c r="L127" s="135"/>
      <c r="M127" s="90"/>
      <c r="N127" s="116">
        <f t="shared" si="2"/>
        <v>0</v>
      </c>
      <c r="O127" s="117" t="s">
        <v>168</v>
      </c>
      <c r="Q127" s="123"/>
      <c r="R127" s="124"/>
    </row>
    <row r="128" spans="1:18" ht="16.5" hidden="1">
      <c r="A128" s="2">
        <v>25</v>
      </c>
      <c r="B128" s="80" t="str">
        <f t="shared" si="4"/>
        <v>KT-2347-K59</v>
      </c>
      <c r="C128" s="88" t="str">
        <f t="shared" si="4"/>
        <v>Nguyễn Thị Thùy </v>
      </c>
      <c r="D128" s="89" t="str">
        <f t="shared" si="4"/>
        <v>Vân</v>
      </c>
      <c r="E128" s="111" t="str">
        <f t="shared" si="4"/>
        <v>07/03/1996</v>
      </c>
      <c r="F128" s="130" t="str">
        <f t="shared" si="4"/>
        <v>BRVT</v>
      </c>
      <c r="G128" s="90"/>
      <c r="H128" s="115"/>
      <c r="I128" s="90"/>
      <c r="J128" s="132"/>
      <c r="K128" s="132"/>
      <c r="L128" s="135"/>
      <c r="M128" s="90"/>
      <c r="N128" s="116">
        <f t="shared" si="2"/>
        <v>0</v>
      </c>
      <c r="O128" s="117" t="s">
        <v>168</v>
      </c>
      <c r="Q128" s="123"/>
      <c r="R128" s="124"/>
    </row>
    <row r="129" spans="1:18" ht="16.5" hidden="1">
      <c r="A129" s="2">
        <v>26</v>
      </c>
      <c r="B129" s="80" t="str">
        <f t="shared" si="4"/>
        <v>KT-2349-K59</v>
      </c>
      <c r="C129" s="88" t="str">
        <f t="shared" si="4"/>
        <v>Phạm Văn </v>
      </c>
      <c r="D129" s="89" t="str">
        <f t="shared" si="4"/>
        <v>Nghĩa</v>
      </c>
      <c r="E129" s="111" t="str">
        <f t="shared" si="4"/>
        <v>01/09/1990</v>
      </c>
      <c r="F129" s="130" t="str">
        <f t="shared" si="4"/>
        <v>Thái Bình</v>
      </c>
      <c r="G129" s="90"/>
      <c r="H129" s="115"/>
      <c r="I129" s="90"/>
      <c r="J129" s="132"/>
      <c r="K129" s="132"/>
      <c r="L129" s="135">
        <v>6</v>
      </c>
      <c r="M129" s="90"/>
      <c r="N129" s="116">
        <f t="shared" si="2"/>
        <v>4.2</v>
      </c>
      <c r="O129" s="117" t="s">
        <v>168</v>
      </c>
      <c r="Q129" s="123"/>
      <c r="R129" s="124"/>
    </row>
    <row r="130" spans="1:18" ht="16.5" hidden="1">
      <c r="A130" s="2">
        <v>27</v>
      </c>
      <c r="B130" s="80" t="str">
        <f t="shared" si="4"/>
        <v>KT-2350-K59</v>
      </c>
      <c r="C130" s="88" t="str">
        <f t="shared" si="4"/>
        <v>Hà Thị </v>
      </c>
      <c r="D130" s="89" t="str">
        <f t="shared" si="4"/>
        <v>Mí</v>
      </c>
      <c r="E130" s="111" t="str">
        <f t="shared" si="4"/>
        <v>02/01/1995</v>
      </c>
      <c r="F130" s="130" t="str">
        <f t="shared" si="4"/>
        <v>Bình Định</v>
      </c>
      <c r="G130" s="90"/>
      <c r="H130" s="115"/>
      <c r="I130" s="90"/>
      <c r="J130" s="132"/>
      <c r="K130" s="132"/>
      <c r="L130" s="135"/>
      <c r="M130" s="90"/>
      <c r="N130" s="116">
        <f t="shared" si="2"/>
        <v>0</v>
      </c>
      <c r="O130" s="117" t="s">
        <v>168</v>
      </c>
      <c r="Q130" s="123"/>
      <c r="R130" s="124"/>
    </row>
    <row r="131" spans="1:18" ht="16.5" hidden="1">
      <c r="A131" s="2">
        <v>28</v>
      </c>
      <c r="B131" s="80" t="str">
        <f t="shared" si="4"/>
        <v>KT-2358-K57</v>
      </c>
      <c r="C131" s="88" t="str">
        <f t="shared" si="4"/>
        <v>Vũ Thị Huyền</v>
      </c>
      <c r="D131" s="89" t="str">
        <f t="shared" si="4"/>
        <v>Trang</v>
      </c>
      <c r="E131" s="111">
        <f t="shared" si="4"/>
        <v>33625</v>
      </c>
      <c r="F131" s="130" t="str">
        <f t="shared" si="4"/>
        <v>BRVT</v>
      </c>
      <c r="G131" s="90"/>
      <c r="H131" s="115"/>
      <c r="I131" s="90"/>
      <c r="J131" s="132"/>
      <c r="K131" s="132"/>
      <c r="L131" s="135"/>
      <c r="M131" s="90"/>
      <c r="N131" s="116">
        <f t="shared" si="2"/>
        <v>0</v>
      </c>
      <c r="O131" s="117" t="s">
        <v>168</v>
      </c>
      <c r="Q131" s="123"/>
      <c r="R131" s="124"/>
    </row>
    <row r="132" spans="1:18" ht="15.75" hidden="1">
      <c r="A132" s="2"/>
      <c r="B132" s="80"/>
      <c r="C132" s="88"/>
      <c r="D132" s="89"/>
      <c r="E132" s="111"/>
      <c r="F132" s="130"/>
      <c r="G132" s="90"/>
      <c r="H132" s="115"/>
      <c r="I132" s="90"/>
      <c r="J132" s="135"/>
      <c r="K132" s="135"/>
      <c r="L132" s="135"/>
      <c r="M132" s="90"/>
      <c r="N132" s="116"/>
      <c r="O132" s="117"/>
      <c r="Q132" s="123"/>
      <c r="R132" s="124"/>
    </row>
    <row r="133" spans="17:18" ht="15.75" hidden="1">
      <c r="Q133" s="120"/>
      <c r="R133" s="120"/>
    </row>
    <row r="134" ht="15.75" hidden="1"/>
    <row r="135" ht="15.75" hidden="1"/>
    <row r="136" ht="15.75" hidden="1">
      <c r="A136" s="5" t="str">
        <f>C50</f>
        <v>Quản trị máy tính văn phòng</v>
      </c>
    </row>
    <row r="137" spans="1:15" ht="63.75" customHeight="1" hidden="1">
      <c r="A137" s="146" t="s">
        <v>0</v>
      </c>
      <c r="B137" s="94" t="s">
        <v>40</v>
      </c>
      <c r="C137" s="102" t="s">
        <v>1</v>
      </c>
      <c r="D137" s="103"/>
      <c r="E137" s="100" t="s">
        <v>2</v>
      </c>
      <c r="F137" s="100" t="s">
        <v>3</v>
      </c>
      <c r="G137" s="4" t="s">
        <v>4</v>
      </c>
      <c r="H137" s="4" t="s">
        <v>5</v>
      </c>
      <c r="I137" s="4"/>
      <c r="J137" s="4" t="s">
        <v>6</v>
      </c>
      <c r="K137" s="4"/>
      <c r="L137" s="98" t="s">
        <v>7</v>
      </c>
      <c r="M137" s="99"/>
      <c r="N137" s="94" t="s">
        <v>8</v>
      </c>
      <c r="O137" s="94" t="s">
        <v>9</v>
      </c>
    </row>
    <row r="138" spans="1:15" ht="15.75" hidden="1">
      <c r="A138" s="138"/>
      <c r="B138" s="101"/>
      <c r="C138" s="104"/>
      <c r="D138" s="105"/>
      <c r="E138" s="101"/>
      <c r="F138" s="101"/>
      <c r="G138" s="4"/>
      <c r="H138" s="3" t="s">
        <v>10</v>
      </c>
      <c r="I138" s="3" t="s">
        <v>11</v>
      </c>
      <c r="J138" s="3" t="s">
        <v>10</v>
      </c>
      <c r="K138" s="3" t="s">
        <v>11</v>
      </c>
      <c r="L138" s="78" t="s">
        <v>38</v>
      </c>
      <c r="M138" s="4" t="s">
        <v>39</v>
      </c>
      <c r="N138" s="96"/>
      <c r="O138" s="96"/>
    </row>
    <row r="139" spans="1:15" ht="15.75" hidden="1">
      <c r="A139" s="139"/>
      <c r="B139" s="95"/>
      <c r="C139" s="106"/>
      <c r="D139" s="107"/>
      <c r="E139" s="95"/>
      <c r="F139" s="95"/>
      <c r="G139" s="4"/>
      <c r="H139" s="3"/>
      <c r="I139" s="3"/>
      <c r="J139" s="3"/>
      <c r="K139" s="3"/>
      <c r="L139" s="4"/>
      <c r="M139" s="4"/>
      <c r="N139" s="97"/>
      <c r="O139" s="97"/>
    </row>
    <row r="140" spans="1:18" ht="16.5" hidden="1">
      <c r="A140" s="2">
        <v>1</v>
      </c>
      <c r="B140" s="80" t="str">
        <f aca="true" t="shared" si="5" ref="B140:F149">B67</f>
        <v>KT-2361-K59</v>
      </c>
      <c r="C140" s="88" t="str">
        <f t="shared" si="5"/>
        <v>Nguyễn Thị </v>
      </c>
      <c r="D140" s="89" t="str">
        <f t="shared" si="5"/>
        <v>Huệ</v>
      </c>
      <c r="E140" s="111" t="str">
        <f t="shared" si="5"/>
        <v>20/10/1985</v>
      </c>
      <c r="F140" s="130" t="str">
        <f t="shared" si="5"/>
        <v>Long Đất</v>
      </c>
      <c r="G140" s="90"/>
      <c r="H140" s="90"/>
      <c r="I140" s="90"/>
      <c r="J140" s="132"/>
      <c r="K140" s="135"/>
      <c r="L140" s="135"/>
      <c r="M140" s="90"/>
      <c r="N140" s="116">
        <f>ROUND(L140*0.7+J140*0.3,1)</f>
        <v>0</v>
      </c>
      <c r="O140" s="117" t="s">
        <v>168</v>
      </c>
      <c r="Q140" s="121"/>
      <c r="R140" s="121"/>
    </row>
    <row r="141" spans="1:18" ht="16.5" hidden="1">
      <c r="A141" s="2">
        <v>2</v>
      </c>
      <c r="B141" s="80" t="str">
        <f t="shared" si="5"/>
        <v>KT-2362-K59</v>
      </c>
      <c r="C141" s="88" t="str">
        <f t="shared" si="5"/>
        <v>Lợi Hồng </v>
      </c>
      <c r="D141" s="89" t="str">
        <f t="shared" si="5"/>
        <v>Hạnh</v>
      </c>
      <c r="E141" s="111" t="str">
        <f t="shared" si="5"/>
        <v>11/03/1989</v>
      </c>
      <c r="F141" s="130" t="str">
        <f t="shared" si="5"/>
        <v>BRVT</v>
      </c>
      <c r="G141" s="90"/>
      <c r="H141" s="90"/>
      <c r="I141" s="90"/>
      <c r="J141" s="132"/>
      <c r="K141" s="135"/>
      <c r="L141" s="135">
        <v>9.5</v>
      </c>
      <c r="M141" s="90"/>
      <c r="N141" s="116">
        <f aca="true" t="shared" si="6" ref="N141:N167">ROUND(L141*0.7+J141*0.3,1)</f>
        <v>6.7</v>
      </c>
      <c r="O141" s="117" t="s">
        <v>168</v>
      </c>
      <c r="Q141" s="125"/>
      <c r="R141" s="125"/>
    </row>
    <row r="142" spans="1:18" ht="16.5" hidden="1">
      <c r="A142" s="2">
        <v>3</v>
      </c>
      <c r="B142" s="80" t="str">
        <f t="shared" si="5"/>
        <v>KT-2363-K59</v>
      </c>
      <c r="C142" s="88" t="str">
        <f t="shared" si="5"/>
        <v>Võ Anh </v>
      </c>
      <c r="D142" s="89" t="str">
        <f t="shared" si="5"/>
        <v>Thạch </v>
      </c>
      <c r="E142" s="111" t="str">
        <f t="shared" si="5"/>
        <v>10/05/1995</v>
      </c>
      <c r="F142" s="130" t="str">
        <f t="shared" si="5"/>
        <v>Tiền Giang</v>
      </c>
      <c r="G142" s="90"/>
      <c r="H142" s="90"/>
      <c r="I142" s="90"/>
      <c r="J142" s="132"/>
      <c r="K142" s="135"/>
      <c r="L142" s="135">
        <v>9.5</v>
      </c>
      <c r="M142" s="90"/>
      <c r="N142" s="116">
        <f t="shared" si="6"/>
        <v>6.7</v>
      </c>
      <c r="O142" s="117" t="s">
        <v>168</v>
      </c>
      <c r="Q142" s="125"/>
      <c r="R142" s="125"/>
    </row>
    <row r="143" spans="1:18" ht="16.5" hidden="1">
      <c r="A143" s="2">
        <v>4</v>
      </c>
      <c r="B143" s="80" t="str">
        <f t="shared" si="5"/>
        <v>KT-2364-K59</v>
      </c>
      <c r="C143" s="88" t="str">
        <f t="shared" si="5"/>
        <v>Đõ Viết </v>
      </c>
      <c r="D143" s="89" t="str">
        <f t="shared" si="5"/>
        <v>Long </v>
      </c>
      <c r="E143" s="111" t="str">
        <f t="shared" si="5"/>
        <v>24/10/1988</v>
      </c>
      <c r="F143" s="130" t="str">
        <f t="shared" si="5"/>
        <v>Thanh Hóa</v>
      </c>
      <c r="G143" s="90"/>
      <c r="H143" s="90"/>
      <c r="I143" s="90"/>
      <c r="J143" s="132"/>
      <c r="K143" s="135"/>
      <c r="L143" s="135">
        <v>9.75</v>
      </c>
      <c r="M143" s="90"/>
      <c r="N143" s="116">
        <f t="shared" si="6"/>
        <v>6.8</v>
      </c>
      <c r="O143" s="117" t="s">
        <v>168</v>
      </c>
      <c r="Q143" s="125"/>
      <c r="R143" s="125"/>
    </row>
    <row r="144" spans="1:18" ht="16.5" hidden="1">
      <c r="A144" s="2">
        <v>5</v>
      </c>
      <c r="B144" s="80" t="str">
        <f t="shared" si="5"/>
        <v>KT-2356-K57</v>
      </c>
      <c r="C144" s="88" t="str">
        <f t="shared" si="5"/>
        <v>Nguyễn Thị Trúc</v>
      </c>
      <c r="D144" s="89" t="str">
        <f t="shared" si="5"/>
        <v>Loan</v>
      </c>
      <c r="E144" s="111">
        <f t="shared" si="5"/>
        <v>32428</v>
      </c>
      <c r="F144" s="130" t="str">
        <f t="shared" si="5"/>
        <v>Đồng Nai</v>
      </c>
      <c r="G144" s="90"/>
      <c r="H144" s="90"/>
      <c r="I144" s="90"/>
      <c r="J144" s="132"/>
      <c r="K144" s="135"/>
      <c r="L144" s="135"/>
      <c r="M144" s="90"/>
      <c r="N144" s="116">
        <f t="shared" si="6"/>
        <v>0</v>
      </c>
      <c r="O144" s="117" t="s">
        <v>168</v>
      </c>
      <c r="Q144" s="125"/>
      <c r="R144" s="125"/>
    </row>
    <row r="145" spans="1:18" ht="16.5" hidden="1">
      <c r="A145" s="2">
        <v>6</v>
      </c>
      <c r="B145" s="80" t="str">
        <f t="shared" si="5"/>
        <v>KT-2357-K57</v>
      </c>
      <c r="C145" s="88" t="str">
        <f t="shared" si="5"/>
        <v>Đặng Thị Mỹ</v>
      </c>
      <c r="D145" s="89" t="str">
        <f t="shared" si="5"/>
        <v>Nhung</v>
      </c>
      <c r="E145" s="111">
        <f t="shared" si="5"/>
        <v>35530</v>
      </c>
      <c r="F145" s="130" t="str">
        <f t="shared" si="5"/>
        <v>Đồng Tháp</v>
      </c>
      <c r="G145" s="90"/>
      <c r="H145" s="90"/>
      <c r="I145" s="90"/>
      <c r="J145" s="132"/>
      <c r="K145" s="135"/>
      <c r="L145" s="135"/>
      <c r="M145" s="90"/>
      <c r="N145" s="116">
        <f t="shared" si="6"/>
        <v>0</v>
      </c>
      <c r="O145" s="117" t="s">
        <v>168</v>
      </c>
      <c r="Q145" s="125"/>
      <c r="R145" s="125"/>
    </row>
    <row r="146" spans="1:18" ht="16.5" hidden="1">
      <c r="A146" s="2">
        <v>7</v>
      </c>
      <c r="B146" s="80" t="str">
        <f t="shared" si="5"/>
        <v>QT-2359-K57</v>
      </c>
      <c r="C146" s="88" t="str">
        <f t="shared" si="5"/>
        <v>Nguyễn Danh</v>
      </c>
      <c r="D146" s="89" t="str">
        <f t="shared" si="5"/>
        <v>Vinh</v>
      </c>
      <c r="E146" s="111">
        <f t="shared" si="5"/>
        <v>32998</v>
      </c>
      <c r="F146" s="130" t="str">
        <f t="shared" si="5"/>
        <v>Hà Tây</v>
      </c>
      <c r="G146" s="90"/>
      <c r="H146" s="90"/>
      <c r="I146" s="90"/>
      <c r="J146" s="132"/>
      <c r="K146" s="135"/>
      <c r="L146" s="135"/>
      <c r="M146" s="90"/>
      <c r="N146" s="116">
        <f t="shared" si="6"/>
        <v>0</v>
      </c>
      <c r="O146" s="117" t="s">
        <v>168</v>
      </c>
      <c r="Q146" s="125"/>
      <c r="R146" s="125"/>
    </row>
    <row r="147" spans="1:18" ht="16.5" hidden="1">
      <c r="A147" s="2">
        <v>8</v>
      </c>
      <c r="B147" s="80" t="str">
        <f t="shared" si="5"/>
        <v>KT-2360-K59</v>
      </c>
      <c r="C147" s="88" t="str">
        <f t="shared" si="5"/>
        <v>Hoàng Minh </v>
      </c>
      <c r="D147" s="89" t="str">
        <f t="shared" si="5"/>
        <v>Thái</v>
      </c>
      <c r="E147" s="111" t="str">
        <f t="shared" si="5"/>
        <v>21/11/1996</v>
      </c>
      <c r="F147" s="130" t="str">
        <f t="shared" si="5"/>
        <v>Tp.HCM</v>
      </c>
      <c r="G147" s="90"/>
      <c r="H147" s="90"/>
      <c r="I147" s="90"/>
      <c r="J147" s="132"/>
      <c r="K147" s="135"/>
      <c r="L147" s="135">
        <v>9.75</v>
      </c>
      <c r="M147" s="90"/>
      <c r="N147" s="116">
        <f t="shared" si="6"/>
        <v>6.8</v>
      </c>
      <c r="O147" s="117" t="s">
        <v>168</v>
      </c>
      <c r="Q147" s="125"/>
      <c r="R147" s="125"/>
    </row>
    <row r="148" spans="1:18" ht="16.5" hidden="1">
      <c r="A148" s="2">
        <v>9</v>
      </c>
      <c r="B148" s="80" t="str">
        <f t="shared" si="5"/>
        <v>KT-2366-K59</v>
      </c>
      <c r="C148" s="88" t="str">
        <f t="shared" si="5"/>
        <v>Đoàn Thanh </v>
      </c>
      <c r="D148" s="89" t="str">
        <f t="shared" si="5"/>
        <v>Thúy</v>
      </c>
      <c r="E148" s="111" t="str">
        <f t="shared" si="5"/>
        <v>04/03/1995</v>
      </c>
      <c r="F148" s="130" t="str">
        <f t="shared" si="5"/>
        <v>BRVT</v>
      </c>
      <c r="G148" s="90"/>
      <c r="H148" s="90"/>
      <c r="I148" s="90"/>
      <c r="J148" s="132"/>
      <c r="K148" s="135"/>
      <c r="L148" s="135">
        <v>9.5</v>
      </c>
      <c r="M148" s="90"/>
      <c r="N148" s="116">
        <f t="shared" si="6"/>
        <v>6.7</v>
      </c>
      <c r="O148" s="117" t="s">
        <v>168</v>
      </c>
      <c r="Q148" s="125"/>
      <c r="R148" s="125"/>
    </row>
    <row r="149" spans="1:18" ht="16.5" hidden="1">
      <c r="A149" s="2">
        <v>10</v>
      </c>
      <c r="B149" s="80" t="str">
        <f t="shared" si="5"/>
        <v>KT-2367-K59</v>
      </c>
      <c r="C149" s="88" t="str">
        <f t="shared" si="5"/>
        <v>Phan Thị </v>
      </c>
      <c r="D149" s="89" t="str">
        <f t="shared" si="5"/>
        <v>Lý</v>
      </c>
      <c r="E149" s="111" t="str">
        <f t="shared" si="5"/>
        <v>14/08/1997</v>
      </c>
      <c r="F149" s="130" t="str">
        <f t="shared" si="5"/>
        <v>Quảng Bình</v>
      </c>
      <c r="G149" s="90"/>
      <c r="H149" s="90"/>
      <c r="I149" s="90"/>
      <c r="J149" s="132"/>
      <c r="K149" s="135"/>
      <c r="L149" s="135"/>
      <c r="M149" s="90"/>
      <c r="N149" s="116">
        <f t="shared" si="6"/>
        <v>0</v>
      </c>
      <c r="O149" s="117" t="s">
        <v>168</v>
      </c>
      <c r="Q149" s="125"/>
      <c r="R149" s="125"/>
    </row>
    <row r="150" spans="1:18" ht="16.5" hidden="1">
      <c r="A150" s="2">
        <v>11</v>
      </c>
      <c r="B150" s="80" t="str">
        <f aca="true" t="shared" si="7" ref="B150:F159">B77</f>
        <v>KT-2368-K59</v>
      </c>
      <c r="C150" s="88" t="str">
        <f t="shared" si="7"/>
        <v>Nguyễn Thị Hồng </v>
      </c>
      <c r="D150" s="89" t="str">
        <f t="shared" si="7"/>
        <v>Nhung</v>
      </c>
      <c r="E150" s="111" t="str">
        <f t="shared" si="7"/>
        <v>20/09/1994</v>
      </c>
      <c r="F150" s="130" t="str">
        <f t="shared" si="7"/>
        <v>BRVT</v>
      </c>
      <c r="G150" s="90"/>
      <c r="H150" s="90"/>
      <c r="I150" s="90"/>
      <c r="J150" s="132"/>
      <c r="K150" s="135"/>
      <c r="L150" s="135"/>
      <c r="M150" s="90"/>
      <c r="N150" s="116">
        <f t="shared" si="6"/>
        <v>0</v>
      </c>
      <c r="O150" s="117" t="s">
        <v>168</v>
      </c>
      <c r="Q150" s="125"/>
      <c r="R150" s="125"/>
    </row>
    <row r="151" spans="1:18" ht="16.5" hidden="1">
      <c r="A151" s="2">
        <v>12</v>
      </c>
      <c r="B151" s="80" t="str">
        <f t="shared" si="7"/>
        <v>KT-2369-K59</v>
      </c>
      <c r="C151" s="88" t="str">
        <f t="shared" si="7"/>
        <v>Vũ Thị</v>
      </c>
      <c r="D151" s="89" t="str">
        <f t="shared" si="7"/>
        <v>Vui</v>
      </c>
      <c r="E151" s="111" t="str">
        <f t="shared" si="7"/>
        <v>10/08/1994</v>
      </c>
      <c r="F151" s="130" t="str">
        <f t="shared" si="7"/>
        <v>Nam Định</v>
      </c>
      <c r="G151" s="90"/>
      <c r="H151" s="90"/>
      <c r="I151" s="90"/>
      <c r="J151" s="132"/>
      <c r="K151" s="135"/>
      <c r="L151" s="135">
        <v>9.75</v>
      </c>
      <c r="M151" s="90"/>
      <c r="N151" s="116">
        <f t="shared" si="6"/>
        <v>6.8</v>
      </c>
      <c r="O151" s="117" t="s">
        <v>168</v>
      </c>
      <c r="Q151" s="125"/>
      <c r="R151" s="125"/>
    </row>
    <row r="152" spans="1:18" ht="16.5" hidden="1">
      <c r="A152" s="2">
        <v>13</v>
      </c>
      <c r="B152" s="80" t="str">
        <f t="shared" si="7"/>
        <v>KT-2336-K59</v>
      </c>
      <c r="C152" s="88" t="str">
        <f t="shared" si="7"/>
        <v>Nguyễn Thị Cẩm</v>
      </c>
      <c r="D152" s="89" t="str">
        <f t="shared" si="7"/>
        <v>Nhung</v>
      </c>
      <c r="E152" s="111" t="str">
        <f t="shared" si="7"/>
        <v>17/04/1984</v>
      </c>
      <c r="F152" s="130" t="str">
        <f t="shared" si="7"/>
        <v>Long Đất</v>
      </c>
      <c r="G152" s="90"/>
      <c r="H152" s="90"/>
      <c r="I152" s="90"/>
      <c r="J152" s="132"/>
      <c r="K152" s="135"/>
      <c r="L152" s="135"/>
      <c r="M152" s="90"/>
      <c r="N152" s="116">
        <f t="shared" si="6"/>
        <v>0</v>
      </c>
      <c r="O152" s="117" t="s">
        <v>168</v>
      </c>
      <c r="Q152" s="125"/>
      <c r="R152" s="125"/>
    </row>
    <row r="153" spans="1:18" ht="16.5" hidden="1">
      <c r="A153" s="2">
        <v>14</v>
      </c>
      <c r="B153" s="80" t="str">
        <f t="shared" si="7"/>
        <v>KT-2337-K59</v>
      </c>
      <c r="C153" s="88" t="str">
        <f t="shared" si="7"/>
        <v>Nguyễn Thị Thu</v>
      </c>
      <c r="D153" s="89" t="str">
        <f t="shared" si="7"/>
        <v>Huyền</v>
      </c>
      <c r="E153" s="111" t="str">
        <f t="shared" si="7"/>
        <v>30/07/1986</v>
      </c>
      <c r="F153" s="130" t="str">
        <f t="shared" si="7"/>
        <v>Quảng Trị</v>
      </c>
      <c r="G153" s="90"/>
      <c r="H153" s="90"/>
      <c r="I153" s="90"/>
      <c r="J153" s="132"/>
      <c r="K153" s="135"/>
      <c r="L153" s="135"/>
      <c r="M153" s="90"/>
      <c r="N153" s="116">
        <f t="shared" si="6"/>
        <v>0</v>
      </c>
      <c r="O153" s="117" t="s">
        <v>168</v>
      </c>
      <c r="Q153" s="125"/>
      <c r="R153" s="125"/>
    </row>
    <row r="154" spans="1:18" ht="16.5" hidden="1">
      <c r="A154" s="2">
        <v>15</v>
      </c>
      <c r="B154" s="80" t="str">
        <f t="shared" si="7"/>
        <v>KT-2338-K59</v>
      </c>
      <c r="C154" s="88" t="str">
        <f t="shared" si="7"/>
        <v>Lê Thị </v>
      </c>
      <c r="D154" s="89" t="str">
        <f t="shared" si="7"/>
        <v>Bình</v>
      </c>
      <c r="E154" s="111" t="str">
        <f t="shared" si="7"/>
        <v>02/01/1999</v>
      </c>
      <c r="F154" s="130" t="str">
        <f t="shared" si="7"/>
        <v>Hà Tĩnh</v>
      </c>
      <c r="G154" s="90"/>
      <c r="H154" s="90"/>
      <c r="I154" s="90"/>
      <c r="J154" s="132"/>
      <c r="K154" s="135"/>
      <c r="L154" s="135">
        <v>9</v>
      </c>
      <c r="M154" s="90"/>
      <c r="N154" s="116">
        <f t="shared" si="6"/>
        <v>6.3</v>
      </c>
      <c r="O154" s="117" t="s">
        <v>168</v>
      </c>
      <c r="Q154" s="125"/>
      <c r="R154" s="125"/>
    </row>
    <row r="155" spans="1:18" ht="16.5" hidden="1">
      <c r="A155" s="2">
        <v>16</v>
      </c>
      <c r="B155" s="80" t="str">
        <f t="shared" si="7"/>
        <v>KT-2339-K59</v>
      </c>
      <c r="C155" s="88" t="str">
        <f t="shared" si="7"/>
        <v>Phạm Thị </v>
      </c>
      <c r="D155" s="89" t="str">
        <f t="shared" si="7"/>
        <v>Hà</v>
      </c>
      <c r="E155" s="111" t="str">
        <f t="shared" si="7"/>
        <v>14/05/1989</v>
      </c>
      <c r="F155" s="130" t="str">
        <f t="shared" si="7"/>
        <v>Hải Phòng</v>
      </c>
      <c r="G155" s="90"/>
      <c r="H155" s="90"/>
      <c r="I155" s="90"/>
      <c r="J155" s="132"/>
      <c r="K155" s="135"/>
      <c r="L155" s="135"/>
      <c r="M155" s="90"/>
      <c r="N155" s="116">
        <f t="shared" si="6"/>
        <v>0</v>
      </c>
      <c r="O155" s="117" t="s">
        <v>168</v>
      </c>
      <c r="Q155" s="125"/>
      <c r="R155" s="125"/>
    </row>
    <row r="156" spans="1:18" ht="16.5" hidden="1">
      <c r="A156" s="2">
        <v>17</v>
      </c>
      <c r="B156" s="80" t="str">
        <f t="shared" si="7"/>
        <v>KT-2340-K59</v>
      </c>
      <c r="C156" s="88" t="str">
        <f t="shared" si="7"/>
        <v>Phan Thị Ánh </v>
      </c>
      <c r="D156" s="89" t="str">
        <f t="shared" si="7"/>
        <v>Hồng</v>
      </c>
      <c r="E156" s="111" t="str">
        <f t="shared" si="7"/>
        <v>28/06/1999</v>
      </c>
      <c r="F156" s="130" t="str">
        <f t="shared" si="7"/>
        <v>BRVT</v>
      </c>
      <c r="G156" s="90"/>
      <c r="H156" s="90"/>
      <c r="I156" s="90"/>
      <c r="J156" s="132"/>
      <c r="K156" s="135"/>
      <c r="L156" s="135"/>
      <c r="M156" s="90"/>
      <c r="N156" s="116">
        <f t="shared" si="6"/>
        <v>0</v>
      </c>
      <c r="O156" s="117" t="s">
        <v>168</v>
      </c>
      <c r="Q156" s="125"/>
      <c r="R156" s="125"/>
    </row>
    <row r="157" spans="1:18" ht="16.5" hidden="1">
      <c r="A157" s="2">
        <v>18</v>
      </c>
      <c r="B157" s="80" t="str">
        <f t="shared" si="7"/>
        <v>KT-2341-K59</v>
      </c>
      <c r="C157" s="88" t="str">
        <f t="shared" si="7"/>
        <v>Phạm Sơn </v>
      </c>
      <c r="D157" s="89" t="str">
        <f t="shared" si="7"/>
        <v>Trang</v>
      </c>
      <c r="E157" s="111" t="str">
        <f t="shared" si="7"/>
        <v>10/09/1987</v>
      </c>
      <c r="F157" s="130" t="str">
        <f t="shared" si="7"/>
        <v>Đồng Nai</v>
      </c>
      <c r="G157" s="90"/>
      <c r="H157" s="90"/>
      <c r="I157" s="90"/>
      <c r="J157" s="132"/>
      <c r="K157" s="135"/>
      <c r="L157" s="135"/>
      <c r="M157" s="90"/>
      <c r="N157" s="116">
        <f t="shared" si="6"/>
        <v>0</v>
      </c>
      <c r="O157" s="117" t="s">
        <v>168</v>
      </c>
      <c r="Q157" s="125"/>
      <c r="R157" s="125"/>
    </row>
    <row r="158" spans="1:18" ht="16.5" hidden="1">
      <c r="A158" s="2">
        <v>19</v>
      </c>
      <c r="B158" s="80" t="str">
        <f t="shared" si="7"/>
        <v>KT-2342-K59</v>
      </c>
      <c r="C158" s="88" t="str">
        <f t="shared" si="7"/>
        <v>Phan Thị Ngọc </v>
      </c>
      <c r="D158" s="89" t="str">
        <f t="shared" si="7"/>
        <v>Anh</v>
      </c>
      <c r="E158" s="111" t="str">
        <f t="shared" si="7"/>
        <v>30/12/1993</v>
      </c>
      <c r="F158" s="130" t="str">
        <f t="shared" si="7"/>
        <v>BRVT</v>
      </c>
      <c r="G158" s="90"/>
      <c r="H158" s="90"/>
      <c r="I158" s="90"/>
      <c r="J158" s="132"/>
      <c r="K158" s="135"/>
      <c r="L158" s="135"/>
      <c r="M158" s="90"/>
      <c r="N158" s="116">
        <f t="shared" si="6"/>
        <v>0</v>
      </c>
      <c r="O158" s="117" t="s">
        <v>168</v>
      </c>
      <c r="Q158" s="125"/>
      <c r="R158" s="125"/>
    </row>
    <row r="159" spans="1:18" ht="16.5" hidden="1">
      <c r="A159" s="2">
        <v>20</v>
      </c>
      <c r="B159" s="80" t="str">
        <f t="shared" si="7"/>
        <v>KT-2343-K59</v>
      </c>
      <c r="C159" s="88" t="str">
        <f t="shared" si="7"/>
        <v>Nguyễn Thị Thu </v>
      </c>
      <c r="D159" s="89" t="str">
        <f t="shared" si="7"/>
        <v>Thủy</v>
      </c>
      <c r="E159" s="111" t="str">
        <f t="shared" si="7"/>
        <v>01/10/1987</v>
      </c>
      <c r="F159" s="130" t="str">
        <f t="shared" si="7"/>
        <v>Đồng Nai</v>
      </c>
      <c r="G159" s="90"/>
      <c r="H159" s="90"/>
      <c r="I159" s="90"/>
      <c r="J159" s="132"/>
      <c r="K159" s="135"/>
      <c r="L159" s="135"/>
      <c r="M159" s="90"/>
      <c r="N159" s="116">
        <f t="shared" si="6"/>
        <v>0</v>
      </c>
      <c r="O159" s="117" t="s">
        <v>168</v>
      </c>
      <c r="Q159" s="125"/>
      <c r="R159" s="125"/>
    </row>
    <row r="160" spans="1:18" ht="16.5" hidden="1">
      <c r="A160" s="2">
        <v>21</v>
      </c>
      <c r="B160" s="80" t="str">
        <f aca="true" t="shared" si="8" ref="B160:F167">B87</f>
        <v>TC-2344-K59</v>
      </c>
      <c r="C160" s="88" t="str">
        <f t="shared" si="8"/>
        <v>Nguyễn Minh </v>
      </c>
      <c r="D160" s="89" t="str">
        <f t="shared" si="8"/>
        <v>Duy</v>
      </c>
      <c r="E160" s="111" t="str">
        <f t="shared" si="8"/>
        <v>20/05/1989</v>
      </c>
      <c r="F160" s="130" t="str">
        <f t="shared" si="8"/>
        <v>Đồng Nai</v>
      </c>
      <c r="G160" s="90"/>
      <c r="H160" s="90"/>
      <c r="I160" s="90"/>
      <c r="J160" s="132"/>
      <c r="K160" s="135"/>
      <c r="L160" s="135">
        <v>9.75</v>
      </c>
      <c r="M160" s="90"/>
      <c r="N160" s="116">
        <f t="shared" si="6"/>
        <v>6.8</v>
      </c>
      <c r="O160" s="117" t="s">
        <v>168</v>
      </c>
      <c r="Q160" s="125"/>
      <c r="R160" s="125"/>
    </row>
    <row r="161" spans="1:18" ht="16.5" hidden="1">
      <c r="A161" s="2">
        <v>22</v>
      </c>
      <c r="B161" s="80" t="str">
        <f t="shared" si="8"/>
        <v>CN-2345-K59</v>
      </c>
      <c r="C161" s="88" t="str">
        <f t="shared" si="8"/>
        <v>Võ Trung </v>
      </c>
      <c r="D161" s="89" t="str">
        <f t="shared" si="8"/>
        <v>Đông</v>
      </c>
      <c r="E161" s="111" t="str">
        <f t="shared" si="8"/>
        <v>30/11/1996</v>
      </c>
      <c r="F161" s="130" t="str">
        <f t="shared" si="8"/>
        <v>BRVT</v>
      </c>
      <c r="G161" s="90"/>
      <c r="H161" s="90"/>
      <c r="I161" s="90"/>
      <c r="J161" s="132"/>
      <c r="K161" s="135"/>
      <c r="L161" s="135"/>
      <c r="M161" s="90"/>
      <c r="N161" s="116">
        <f t="shared" si="6"/>
        <v>0</v>
      </c>
      <c r="O161" s="117" t="s">
        <v>168</v>
      </c>
      <c r="Q161" s="125"/>
      <c r="R161" s="125"/>
    </row>
    <row r="162" spans="1:18" ht="16.5" hidden="1">
      <c r="A162" s="2">
        <v>23</v>
      </c>
      <c r="B162" s="80" t="str">
        <f t="shared" si="8"/>
        <v>CN-2346-K59</v>
      </c>
      <c r="C162" s="88" t="str">
        <f t="shared" si="8"/>
        <v>Đinh Xuân </v>
      </c>
      <c r="D162" s="89" t="str">
        <f t="shared" si="8"/>
        <v>Hậu</v>
      </c>
      <c r="E162" s="111" t="str">
        <f t="shared" si="8"/>
        <v>26/11/1995</v>
      </c>
      <c r="F162" s="130" t="str">
        <f t="shared" si="8"/>
        <v>BRVT</v>
      </c>
      <c r="G162" s="90"/>
      <c r="H162" s="90"/>
      <c r="I162" s="90"/>
      <c r="J162" s="132"/>
      <c r="K162" s="135"/>
      <c r="L162" s="135"/>
      <c r="M162" s="90"/>
      <c r="N162" s="116">
        <f t="shared" si="6"/>
        <v>0</v>
      </c>
      <c r="O162" s="117" t="s">
        <v>168</v>
      </c>
      <c r="Q162" s="125"/>
      <c r="R162" s="125"/>
    </row>
    <row r="163" spans="1:18" ht="16.5" hidden="1">
      <c r="A163" s="2">
        <v>24</v>
      </c>
      <c r="B163" s="80" t="str">
        <f t="shared" si="8"/>
        <v>CN-2348-K59</v>
      </c>
      <c r="C163" s="88" t="str">
        <f t="shared" si="8"/>
        <v>Nguyễn Đình</v>
      </c>
      <c r="D163" s="89" t="str">
        <f t="shared" si="8"/>
        <v>Duy</v>
      </c>
      <c r="E163" s="111" t="str">
        <f t="shared" si="8"/>
        <v>20/02/1994</v>
      </c>
      <c r="F163" s="130" t="str">
        <f t="shared" si="8"/>
        <v>BRVT</v>
      </c>
      <c r="G163" s="90"/>
      <c r="H163" s="90"/>
      <c r="I163" s="90"/>
      <c r="J163" s="132"/>
      <c r="K163" s="135"/>
      <c r="L163" s="135"/>
      <c r="M163" s="90"/>
      <c r="N163" s="116">
        <f t="shared" si="6"/>
        <v>0</v>
      </c>
      <c r="O163" s="117" t="s">
        <v>168</v>
      </c>
      <c r="Q163" s="125"/>
      <c r="R163" s="125"/>
    </row>
    <row r="164" spans="1:18" ht="16.5" hidden="1">
      <c r="A164" s="2">
        <v>25</v>
      </c>
      <c r="B164" s="80" t="str">
        <f t="shared" si="8"/>
        <v>KT-2347-K59</v>
      </c>
      <c r="C164" s="88" t="str">
        <f t="shared" si="8"/>
        <v>Nguyễn Thị Thùy </v>
      </c>
      <c r="D164" s="89" t="str">
        <f t="shared" si="8"/>
        <v>Vân</v>
      </c>
      <c r="E164" s="111" t="str">
        <f t="shared" si="8"/>
        <v>07/03/1996</v>
      </c>
      <c r="F164" s="130" t="str">
        <f t="shared" si="8"/>
        <v>BRVT</v>
      </c>
      <c r="G164" s="90"/>
      <c r="H164" s="90"/>
      <c r="I164" s="90"/>
      <c r="J164" s="132"/>
      <c r="K164" s="135"/>
      <c r="L164" s="135"/>
      <c r="M164" s="90"/>
      <c r="N164" s="116">
        <f t="shared" si="6"/>
        <v>0</v>
      </c>
      <c r="O164" s="117" t="s">
        <v>168</v>
      </c>
      <c r="Q164" s="125"/>
      <c r="R164" s="125"/>
    </row>
    <row r="165" spans="1:18" ht="16.5" hidden="1">
      <c r="A165" s="2">
        <v>26</v>
      </c>
      <c r="B165" s="80" t="str">
        <f t="shared" si="8"/>
        <v>KT-2349-K59</v>
      </c>
      <c r="C165" s="88" t="str">
        <f t="shared" si="8"/>
        <v>Phạm Văn </v>
      </c>
      <c r="D165" s="89" t="str">
        <f t="shared" si="8"/>
        <v>Nghĩa</v>
      </c>
      <c r="E165" s="111" t="str">
        <f t="shared" si="8"/>
        <v>01/09/1990</v>
      </c>
      <c r="F165" s="130" t="str">
        <f t="shared" si="8"/>
        <v>Thái Bình</v>
      </c>
      <c r="G165" s="90"/>
      <c r="H165" s="90"/>
      <c r="I165" s="90"/>
      <c r="J165" s="132"/>
      <c r="K165" s="135"/>
      <c r="L165" s="135">
        <v>6.75</v>
      </c>
      <c r="M165" s="90"/>
      <c r="N165" s="116">
        <f t="shared" si="6"/>
        <v>4.7</v>
      </c>
      <c r="O165" s="117" t="s">
        <v>168</v>
      </c>
      <c r="Q165" s="125"/>
      <c r="R165" s="125"/>
    </row>
    <row r="166" spans="1:18" ht="16.5" hidden="1">
      <c r="A166" s="2">
        <v>27</v>
      </c>
      <c r="B166" s="80" t="str">
        <f t="shared" si="8"/>
        <v>KT-2350-K59</v>
      </c>
      <c r="C166" s="88" t="str">
        <f t="shared" si="8"/>
        <v>Hà Thị </v>
      </c>
      <c r="D166" s="89" t="str">
        <f t="shared" si="8"/>
        <v>Mí</v>
      </c>
      <c r="E166" s="111" t="str">
        <f t="shared" si="8"/>
        <v>02/01/1995</v>
      </c>
      <c r="F166" s="130" t="str">
        <f t="shared" si="8"/>
        <v>Bình Định</v>
      </c>
      <c r="G166" s="90"/>
      <c r="H166" s="90"/>
      <c r="I166" s="90"/>
      <c r="J166" s="132"/>
      <c r="K166" s="135"/>
      <c r="L166" s="135"/>
      <c r="M166" s="90"/>
      <c r="N166" s="116">
        <f t="shared" si="6"/>
        <v>0</v>
      </c>
      <c r="O166" s="117" t="s">
        <v>168</v>
      </c>
      <c r="Q166" s="125"/>
      <c r="R166" s="125"/>
    </row>
    <row r="167" spans="1:18" ht="16.5" hidden="1">
      <c r="A167" s="2">
        <v>28</v>
      </c>
      <c r="B167" s="80" t="str">
        <f t="shared" si="8"/>
        <v>KT-2358-K57</v>
      </c>
      <c r="C167" s="88" t="str">
        <f t="shared" si="8"/>
        <v>Vũ Thị Huyền</v>
      </c>
      <c r="D167" s="89" t="str">
        <f t="shared" si="8"/>
        <v>Trang</v>
      </c>
      <c r="E167" s="111">
        <f t="shared" si="8"/>
        <v>33625</v>
      </c>
      <c r="F167" s="130" t="str">
        <f t="shared" si="8"/>
        <v>BRVT</v>
      </c>
      <c r="G167" s="90"/>
      <c r="H167" s="90"/>
      <c r="I167" s="90"/>
      <c r="J167" s="132"/>
      <c r="K167" s="135"/>
      <c r="L167" s="135"/>
      <c r="M167" s="90"/>
      <c r="N167" s="116">
        <f t="shared" si="6"/>
        <v>0</v>
      </c>
      <c r="O167" s="117" t="s">
        <v>168</v>
      </c>
      <c r="Q167" s="125"/>
      <c r="R167" s="125"/>
    </row>
    <row r="168" spans="1:18" ht="15.75" hidden="1">
      <c r="A168" s="2"/>
      <c r="B168" s="80"/>
      <c r="C168" s="88"/>
      <c r="D168" s="89"/>
      <c r="E168" s="111"/>
      <c r="F168" s="130"/>
      <c r="G168" s="90"/>
      <c r="H168" s="90"/>
      <c r="I168" s="90"/>
      <c r="J168" s="135"/>
      <c r="K168" s="135"/>
      <c r="L168" s="135"/>
      <c r="M168" s="90"/>
      <c r="N168" s="116"/>
      <c r="O168" s="117"/>
      <c r="Q168" s="125"/>
      <c r="R168" s="125"/>
    </row>
    <row r="169" ht="15.75" hidden="1"/>
    <row r="170" ht="15.75" hidden="1"/>
    <row r="171" ht="15.75" hidden="1"/>
    <row r="172" ht="15.75" hidden="1"/>
    <row r="173" ht="15.75" hidden="1">
      <c r="A173" s="5" t="str">
        <f>C51</f>
        <v>Tin học ứng dụng (vsau)</v>
      </c>
    </row>
    <row r="174" spans="1:15" ht="63.75" customHeight="1" hidden="1">
      <c r="A174" s="146" t="s">
        <v>0</v>
      </c>
      <c r="B174" s="94" t="s">
        <v>40</v>
      </c>
      <c r="C174" s="102" t="s">
        <v>1</v>
      </c>
      <c r="D174" s="103"/>
      <c r="E174" s="100" t="s">
        <v>2</v>
      </c>
      <c r="F174" s="100" t="s">
        <v>3</v>
      </c>
      <c r="G174" s="4" t="s">
        <v>4</v>
      </c>
      <c r="H174" s="4" t="s">
        <v>5</v>
      </c>
      <c r="I174" s="4"/>
      <c r="J174" s="4" t="s">
        <v>6</v>
      </c>
      <c r="K174" s="4"/>
      <c r="L174" s="98" t="s">
        <v>7</v>
      </c>
      <c r="M174" s="99"/>
      <c r="N174" s="94" t="s">
        <v>8</v>
      </c>
      <c r="O174" s="94" t="s">
        <v>9</v>
      </c>
    </row>
    <row r="175" spans="1:15" ht="15.75" hidden="1">
      <c r="A175" s="138"/>
      <c r="B175" s="96"/>
      <c r="C175" s="104"/>
      <c r="D175" s="105"/>
      <c r="E175" s="101"/>
      <c r="F175" s="101"/>
      <c r="G175" s="4"/>
      <c r="H175" s="3" t="s">
        <v>10</v>
      </c>
      <c r="I175" s="3" t="s">
        <v>11</v>
      </c>
      <c r="J175" s="3" t="s">
        <v>10</v>
      </c>
      <c r="K175" s="3" t="s">
        <v>11</v>
      </c>
      <c r="L175" s="78" t="s">
        <v>38</v>
      </c>
      <c r="M175" s="4" t="s">
        <v>39</v>
      </c>
      <c r="N175" s="96"/>
      <c r="O175" s="96"/>
    </row>
    <row r="176" spans="1:15" ht="15.75" hidden="1">
      <c r="A176" s="139"/>
      <c r="B176" s="97"/>
      <c r="C176" s="106"/>
      <c r="D176" s="107"/>
      <c r="E176" s="95"/>
      <c r="F176" s="95"/>
      <c r="G176" s="4"/>
      <c r="H176" s="3"/>
      <c r="I176" s="3"/>
      <c r="J176" s="3"/>
      <c r="K176" s="3"/>
      <c r="L176" s="4"/>
      <c r="M176" s="4"/>
      <c r="N176" s="97"/>
      <c r="O176" s="97"/>
    </row>
    <row r="177" spans="1:18" ht="15.75" hidden="1">
      <c r="A177" s="2">
        <v>1</v>
      </c>
      <c r="B177" s="80" t="str">
        <f aca="true" t="shared" si="9" ref="B177:F186">B67</f>
        <v>KT-2361-K59</v>
      </c>
      <c r="C177" s="80" t="str">
        <f t="shared" si="9"/>
        <v>Nguyễn Thị </v>
      </c>
      <c r="D177" s="80" t="str">
        <f t="shared" si="9"/>
        <v>Huệ</v>
      </c>
      <c r="E177" s="80" t="str">
        <f t="shared" si="9"/>
        <v>20/10/1985</v>
      </c>
      <c r="F177" s="80" t="str">
        <f t="shared" si="9"/>
        <v>Long Đất</v>
      </c>
      <c r="G177" s="90"/>
      <c r="H177" s="90"/>
      <c r="I177" s="90"/>
      <c r="J177" s="135"/>
      <c r="K177" s="129"/>
      <c r="L177" s="135"/>
      <c r="M177" s="90"/>
      <c r="N177" s="116">
        <f>ROUND(L177*0.7+J177*0.3,1)</f>
        <v>0</v>
      </c>
      <c r="O177" s="117" t="s">
        <v>168</v>
      </c>
      <c r="Q177" s="122"/>
      <c r="R177" s="121"/>
    </row>
    <row r="178" spans="1:18" ht="15.75" hidden="1">
      <c r="A178" s="2">
        <v>2</v>
      </c>
      <c r="B178" s="80" t="str">
        <f t="shared" si="9"/>
        <v>KT-2362-K59</v>
      </c>
      <c r="C178" s="80" t="str">
        <f t="shared" si="9"/>
        <v>Lợi Hồng </v>
      </c>
      <c r="D178" s="80" t="str">
        <f t="shared" si="9"/>
        <v>Hạnh</v>
      </c>
      <c r="E178" s="80" t="str">
        <f t="shared" si="9"/>
        <v>11/03/1989</v>
      </c>
      <c r="F178" s="80" t="str">
        <f t="shared" si="9"/>
        <v>BRVT</v>
      </c>
      <c r="G178" s="90"/>
      <c r="H178" s="90"/>
      <c r="I178" s="90"/>
      <c r="J178" s="135"/>
      <c r="K178" s="129"/>
      <c r="L178" s="135"/>
      <c r="M178" s="90"/>
      <c r="N178" s="116">
        <f aca="true" t="shared" si="10" ref="N178:N204">ROUND(L178*0.7+J178*0.3,1)</f>
        <v>0</v>
      </c>
      <c r="O178" s="117" t="s">
        <v>168</v>
      </c>
      <c r="Q178" s="122"/>
      <c r="R178" s="125"/>
    </row>
    <row r="179" spans="1:18" ht="15.75" hidden="1">
      <c r="A179" s="2">
        <v>3</v>
      </c>
      <c r="B179" s="80" t="str">
        <f t="shared" si="9"/>
        <v>KT-2363-K59</v>
      </c>
      <c r="C179" s="80" t="str">
        <f t="shared" si="9"/>
        <v>Võ Anh </v>
      </c>
      <c r="D179" s="80" t="str">
        <f t="shared" si="9"/>
        <v>Thạch </v>
      </c>
      <c r="E179" s="80" t="str">
        <f t="shared" si="9"/>
        <v>10/05/1995</v>
      </c>
      <c r="F179" s="80" t="str">
        <f t="shared" si="9"/>
        <v>Tiền Giang</v>
      </c>
      <c r="G179" s="90"/>
      <c r="H179" s="90"/>
      <c r="I179" s="90"/>
      <c r="J179" s="135"/>
      <c r="K179" s="129"/>
      <c r="L179" s="135"/>
      <c r="M179" s="90"/>
      <c r="N179" s="116">
        <f t="shared" si="10"/>
        <v>0</v>
      </c>
      <c r="O179" s="117" t="s">
        <v>168</v>
      </c>
      <c r="Q179" s="122"/>
      <c r="R179" s="125"/>
    </row>
    <row r="180" spans="1:18" ht="15.75" hidden="1">
      <c r="A180" s="2">
        <v>4</v>
      </c>
      <c r="B180" s="80" t="str">
        <f t="shared" si="9"/>
        <v>KT-2364-K59</v>
      </c>
      <c r="C180" s="80" t="str">
        <f t="shared" si="9"/>
        <v>Đõ Viết </v>
      </c>
      <c r="D180" s="80" t="str">
        <f t="shared" si="9"/>
        <v>Long </v>
      </c>
      <c r="E180" s="80" t="str">
        <f t="shared" si="9"/>
        <v>24/10/1988</v>
      </c>
      <c r="F180" s="80" t="str">
        <f t="shared" si="9"/>
        <v>Thanh Hóa</v>
      </c>
      <c r="G180" s="90"/>
      <c r="H180" s="90"/>
      <c r="I180" s="90"/>
      <c r="J180" s="135"/>
      <c r="K180" s="129"/>
      <c r="L180" s="135"/>
      <c r="M180" s="90"/>
      <c r="N180" s="116">
        <f t="shared" si="10"/>
        <v>0</v>
      </c>
      <c r="O180" s="117" t="s">
        <v>168</v>
      </c>
      <c r="Q180" s="122"/>
      <c r="R180" s="125"/>
    </row>
    <row r="181" spans="1:18" ht="15.75" hidden="1">
      <c r="A181" s="2">
        <v>5</v>
      </c>
      <c r="B181" s="80" t="str">
        <f t="shared" si="9"/>
        <v>KT-2356-K57</v>
      </c>
      <c r="C181" s="80" t="str">
        <f t="shared" si="9"/>
        <v>Nguyễn Thị Trúc</v>
      </c>
      <c r="D181" s="80" t="str">
        <f t="shared" si="9"/>
        <v>Loan</v>
      </c>
      <c r="E181" s="80">
        <f t="shared" si="9"/>
        <v>32428</v>
      </c>
      <c r="F181" s="80" t="str">
        <f t="shared" si="9"/>
        <v>Đồng Nai</v>
      </c>
      <c r="G181" s="90"/>
      <c r="H181" s="90"/>
      <c r="I181" s="90"/>
      <c r="J181" s="135"/>
      <c r="K181" s="129"/>
      <c r="L181" s="135"/>
      <c r="M181" s="90"/>
      <c r="N181" s="116">
        <f t="shared" si="10"/>
        <v>0</v>
      </c>
      <c r="O181" s="117" t="s">
        <v>168</v>
      </c>
      <c r="Q181" s="122"/>
      <c r="R181" s="125"/>
    </row>
    <row r="182" spans="1:18" ht="15.75" hidden="1">
      <c r="A182" s="2">
        <v>6</v>
      </c>
      <c r="B182" s="80" t="str">
        <f t="shared" si="9"/>
        <v>KT-2357-K57</v>
      </c>
      <c r="C182" s="80" t="str">
        <f t="shared" si="9"/>
        <v>Đặng Thị Mỹ</v>
      </c>
      <c r="D182" s="80" t="str">
        <f t="shared" si="9"/>
        <v>Nhung</v>
      </c>
      <c r="E182" s="80">
        <f t="shared" si="9"/>
        <v>35530</v>
      </c>
      <c r="F182" s="80" t="str">
        <f t="shared" si="9"/>
        <v>Đồng Tháp</v>
      </c>
      <c r="G182" s="90"/>
      <c r="H182" s="90"/>
      <c r="I182" s="90"/>
      <c r="J182" s="135"/>
      <c r="K182" s="129"/>
      <c r="L182" s="135"/>
      <c r="M182" s="90"/>
      <c r="N182" s="116">
        <f t="shared" si="10"/>
        <v>0</v>
      </c>
      <c r="O182" s="117" t="s">
        <v>168</v>
      </c>
      <c r="Q182" s="122"/>
      <c r="R182" s="125"/>
    </row>
    <row r="183" spans="1:18" ht="15.75" hidden="1">
      <c r="A183" s="2">
        <v>7</v>
      </c>
      <c r="B183" s="80" t="str">
        <f t="shared" si="9"/>
        <v>QT-2359-K57</v>
      </c>
      <c r="C183" s="80" t="str">
        <f t="shared" si="9"/>
        <v>Nguyễn Danh</v>
      </c>
      <c r="D183" s="80" t="str">
        <f t="shared" si="9"/>
        <v>Vinh</v>
      </c>
      <c r="E183" s="80">
        <f t="shared" si="9"/>
        <v>32998</v>
      </c>
      <c r="F183" s="80" t="str">
        <f t="shared" si="9"/>
        <v>Hà Tây</v>
      </c>
      <c r="G183" s="90"/>
      <c r="H183" s="90"/>
      <c r="I183" s="90"/>
      <c r="J183" s="135"/>
      <c r="K183" s="129"/>
      <c r="L183" s="135"/>
      <c r="M183" s="90"/>
      <c r="N183" s="116">
        <f t="shared" si="10"/>
        <v>0</v>
      </c>
      <c r="O183" s="117" t="s">
        <v>168</v>
      </c>
      <c r="Q183" s="122"/>
      <c r="R183" s="125"/>
    </row>
    <row r="184" spans="1:18" ht="15.75" hidden="1">
      <c r="A184" s="2">
        <v>8</v>
      </c>
      <c r="B184" s="80" t="str">
        <f t="shared" si="9"/>
        <v>KT-2360-K59</v>
      </c>
      <c r="C184" s="80" t="str">
        <f t="shared" si="9"/>
        <v>Hoàng Minh </v>
      </c>
      <c r="D184" s="80" t="str">
        <f t="shared" si="9"/>
        <v>Thái</v>
      </c>
      <c r="E184" s="80" t="str">
        <f t="shared" si="9"/>
        <v>21/11/1996</v>
      </c>
      <c r="F184" s="80" t="str">
        <f t="shared" si="9"/>
        <v>Tp.HCM</v>
      </c>
      <c r="G184" s="90"/>
      <c r="H184" s="90"/>
      <c r="I184" s="90"/>
      <c r="J184" s="135"/>
      <c r="K184" s="129"/>
      <c r="L184" s="135"/>
      <c r="M184" s="90"/>
      <c r="N184" s="116">
        <f t="shared" si="10"/>
        <v>0</v>
      </c>
      <c r="O184" s="117" t="s">
        <v>168</v>
      </c>
      <c r="Q184" s="122"/>
      <c r="R184" s="125"/>
    </row>
    <row r="185" spans="1:18" ht="15.75" hidden="1">
      <c r="A185" s="2">
        <v>9</v>
      </c>
      <c r="B185" s="80" t="str">
        <f t="shared" si="9"/>
        <v>KT-2366-K59</v>
      </c>
      <c r="C185" s="80" t="str">
        <f t="shared" si="9"/>
        <v>Đoàn Thanh </v>
      </c>
      <c r="D185" s="80" t="str">
        <f t="shared" si="9"/>
        <v>Thúy</v>
      </c>
      <c r="E185" s="80" t="str">
        <f t="shared" si="9"/>
        <v>04/03/1995</v>
      </c>
      <c r="F185" s="80" t="str">
        <f t="shared" si="9"/>
        <v>BRVT</v>
      </c>
      <c r="G185" s="90"/>
      <c r="H185" s="90"/>
      <c r="I185" s="90"/>
      <c r="J185" s="135"/>
      <c r="K185" s="129"/>
      <c r="L185" s="135"/>
      <c r="M185" s="90"/>
      <c r="N185" s="116">
        <f t="shared" si="10"/>
        <v>0</v>
      </c>
      <c r="O185" s="117" t="s">
        <v>168</v>
      </c>
      <c r="Q185" s="122"/>
      <c r="R185" s="125"/>
    </row>
    <row r="186" spans="1:18" ht="15.75" hidden="1">
      <c r="A186" s="2">
        <v>10</v>
      </c>
      <c r="B186" s="80" t="str">
        <f t="shared" si="9"/>
        <v>KT-2367-K59</v>
      </c>
      <c r="C186" s="80" t="str">
        <f t="shared" si="9"/>
        <v>Phan Thị </v>
      </c>
      <c r="D186" s="80" t="str">
        <f t="shared" si="9"/>
        <v>Lý</v>
      </c>
      <c r="E186" s="80" t="str">
        <f t="shared" si="9"/>
        <v>14/08/1997</v>
      </c>
      <c r="F186" s="80" t="str">
        <f t="shared" si="9"/>
        <v>Quảng Bình</v>
      </c>
      <c r="G186" s="90"/>
      <c r="H186" s="90"/>
      <c r="I186" s="90"/>
      <c r="J186" s="135"/>
      <c r="K186" s="129"/>
      <c r="L186" s="135"/>
      <c r="M186" s="90"/>
      <c r="N186" s="116">
        <f t="shared" si="10"/>
        <v>0</v>
      </c>
      <c r="O186" s="117" t="s">
        <v>168</v>
      </c>
      <c r="Q186" s="122"/>
      <c r="R186" s="125"/>
    </row>
    <row r="187" spans="1:18" ht="15.75" hidden="1">
      <c r="A187" s="2">
        <v>11</v>
      </c>
      <c r="B187" s="80" t="str">
        <f aca="true" t="shared" si="11" ref="B187:F196">B77</f>
        <v>KT-2368-K59</v>
      </c>
      <c r="C187" s="80" t="str">
        <f t="shared" si="11"/>
        <v>Nguyễn Thị Hồng </v>
      </c>
      <c r="D187" s="80" t="str">
        <f t="shared" si="11"/>
        <v>Nhung</v>
      </c>
      <c r="E187" s="80" t="str">
        <f t="shared" si="11"/>
        <v>20/09/1994</v>
      </c>
      <c r="F187" s="80" t="str">
        <f t="shared" si="11"/>
        <v>BRVT</v>
      </c>
      <c r="G187" s="90"/>
      <c r="H187" s="90"/>
      <c r="I187" s="90"/>
      <c r="J187" s="135"/>
      <c r="K187" s="129"/>
      <c r="L187" s="135"/>
      <c r="M187" s="90"/>
      <c r="N187" s="116">
        <f t="shared" si="10"/>
        <v>0</v>
      </c>
      <c r="O187" s="117" t="s">
        <v>168</v>
      </c>
      <c r="Q187" s="122"/>
      <c r="R187" s="125"/>
    </row>
    <row r="188" spans="1:18" ht="15.75" hidden="1">
      <c r="A188" s="2">
        <v>12</v>
      </c>
      <c r="B188" s="80" t="str">
        <f t="shared" si="11"/>
        <v>KT-2369-K59</v>
      </c>
      <c r="C188" s="80" t="str">
        <f t="shared" si="11"/>
        <v>Vũ Thị</v>
      </c>
      <c r="D188" s="80" t="str">
        <f t="shared" si="11"/>
        <v>Vui</v>
      </c>
      <c r="E188" s="80" t="str">
        <f t="shared" si="11"/>
        <v>10/08/1994</v>
      </c>
      <c r="F188" s="80" t="str">
        <f t="shared" si="11"/>
        <v>Nam Định</v>
      </c>
      <c r="G188" s="90"/>
      <c r="H188" s="90"/>
      <c r="I188" s="90"/>
      <c r="J188" s="135"/>
      <c r="K188" s="129"/>
      <c r="L188" s="135"/>
      <c r="M188" s="90"/>
      <c r="N188" s="116">
        <f t="shared" si="10"/>
        <v>0</v>
      </c>
      <c r="O188" s="117" t="s">
        <v>168</v>
      </c>
      <c r="Q188" s="122"/>
      <c r="R188" s="125"/>
    </row>
    <row r="189" spans="1:18" ht="15.75" hidden="1">
      <c r="A189" s="2">
        <v>13</v>
      </c>
      <c r="B189" s="80" t="str">
        <f t="shared" si="11"/>
        <v>KT-2336-K59</v>
      </c>
      <c r="C189" s="80" t="str">
        <f t="shared" si="11"/>
        <v>Nguyễn Thị Cẩm</v>
      </c>
      <c r="D189" s="80" t="str">
        <f t="shared" si="11"/>
        <v>Nhung</v>
      </c>
      <c r="E189" s="80" t="str">
        <f t="shared" si="11"/>
        <v>17/04/1984</v>
      </c>
      <c r="F189" s="80" t="str">
        <f t="shared" si="11"/>
        <v>Long Đất</v>
      </c>
      <c r="G189" s="90"/>
      <c r="H189" s="90"/>
      <c r="I189" s="90"/>
      <c r="J189" s="135"/>
      <c r="K189" s="129"/>
      <c r="L189" s="135"/>
      <c r="M189" s="90"/>
      <c r="N189" s="116">
        <f t="shared" si="10"/>
        <v>0</v>
      </c>
      <c r="O189" s="117" t="s">
        <v>168</v>
      </c>
      <c r="Q189" s="122"/>
      <c r="R189" s="125"/>
    </row>
    <row r="190" spans="1:18" ht="15.75" hidden="1">
      <c r="A190" s="2">
        <v>14</v>
      </c>
      <c r="B190" s="80" t="str">
        <f t="shared" si="11"/>
        <v>KT-2337-K59</v>
      </c>
      <c r="C190" s="80" t="str">
        <f t="shared" si="11"/>
        <v>Nguyễn Thị Thu</v>
      </c>
      <c r="D190" s="80" t="str">
        <f t="shared" si="11"/>
        <v>Huyền</v>
      </c>
      <c r="E190" s="80" t="str">
        <f t="shared" si="11"/>
        <v>30/07/1986</v>
      </c>
      <c r="F190" s="80" t="str">
        <f t="shared" si="11"/>
        <v>Quảng Trị</v>
      </c>
      <c r="G190" s="90"/>
      <c r="H190" s="90"/>
      <c r="I190" s="90"/>
      <c r="J190" s="135"/>
      <c r="K190" s="129"/>
      <c r="L190" s="135"/>
      <c r="M190" s="90"/>
      <c r="N190" s="116">
        <f t="shared" si="10"/>
        <v>0</v>
      </c>
      <c r="O190" s="117" t="s">
        <v>168</v>
      </c>
      <c r="Q190" s="122"/>
      <c r="R190" s="125"/>
    </row>
    <row r="191" spans="1:18" ht="15.75" hidden="1">
      <c r="A191" s="2">
        <v>15</v>
      </c>
      <c r="B191" s="80" t="str">
        <f t="shared" si="11"/>
        <v>KT-2338-K59</v>
      </c>
      <c r="C191" s="80" t="str">
        <f t="shared" si="11"/>
        <v>Lê Thị </v>
      </c>
      <c r="D191" s="80" t="str">
        <f t="shared" si="11"/>
        <v>Bình</v>
      </c>
      <c r="E191" s="80" t="str">
        <f t="shared" si="11"/>
        <v>02/01/1999</v>
      </c>
      <c r="F191" s="80" t="str">
        <f t="shared" si="11"/>
        <v>Hà Tĩnh</v>
      </c>
      <c r="G191" s="90"/>
      <c r="H191" s="90"/>
      <c r="I191" s="90"/>
      <c r="J191" s="135"/>
      <c r="K191" s="129"/>
      <c r="L191" s="135"/>
      <c r="M191" s="90"/>
      <c r="N191" s="116">
        <f t="shared" si="10"/>
        <v>0</v>
      </c>
      <c r="O191" s="117" t="s">
        <v>168</v>
      </c>
      <c r="Q191" s="122"/>
      <c r="R191" s="125"/>
    </row>
    <row r="192" spans="1:18" ht="15.75" hidden="1">
      <c r="A192" s="2">
        <v>16</v>
      </c>
      <c r="B192" s="80" t="str">
        <f t="shared" si="11"/>
        <v>KT-2339-K59</v>
      </c>
      <c r="C192" s="80" t="str">
        <f t="shared" si="11"/>
        <v>Phạm Thị </v>
      </c>
      <c r="D192" s="80" t="str">
        <f t="shared" si="11"/>
        <v>Hà</v>
      </c>
      <c r="E192" s="80" t="str">
        <f t="shared" si="11"/>
        <v>14/05/1989</v>
      </c>
      <c r="F192" s="80" t="str">
        <f t="shared" si="11"/>
        <v>Hải Phòng</v>
      </c>
      <c r="G192" s="90"/>
      <c r="H192" s="90"/>
      <c r="I192" s="90"/>
      <c r="J192" s="135"/>
      <c r="K192" s="129"/>
      <c r="L192" s="135"/>
      <c r="M192" s="90"/>
      <c r="N192" s="116">
        <f t="shared" si="10"/>
        <v>0</v>
      </c>
      <c r="O192" s="117" t="s">
        <v>168</v>
      </c>
      <c r="Q192" s="122"/>
      <c r="R192" s="125"/>
    </row>
    <row r="193" spans="1:18" ht="15.75" hidden="1">
      <c r="A193" s="2">
        <v>17</v>
      </c>
      <c r="B193" s="80" t="str">
        <f t="shared" si="11"/>
        <v>KT-2340-K59</v>
      </c>
      <c r="C193" s="80" t="str">
        <f t="shared" si="11"/>
        <v>Phan Thị Ánh </v>
      </c>
      <c r="D193" s="80" t="str">
        <f t="shared" si="11"/>
        <v>Hồng</v>
      </c>
      <c r="E193" s="80" t="str">
        <f t="shared" si="11"/>
        <v>28/06/1999</v>
      </c>
      <c r="F193" s="80" t="str">
        <f t="shared" si="11"/>
        <v>BRVT</v>
      </c>
      <c r="G193" s="90"/>
      <c r="H193" s="90"/>
      <c r="I193" s="90"/>
      <c r="J193" s="135"/>
      <c r="K193" s="129"/>
      <c r="L193" s="135"/>
      <c r="M193" s="90"/>
      <c r="N193" s="116">
        <f t="shared" si="10"/>
        <v>0</v>
      </c>
      <c r="O193" s="117" t="s">
        <v>168</v>
      </c>
      <c r="Q193" s="122"/>
      <c r="R193" s="125"/>
    </row>
    <row r="194" spans="1:18" ht="15.75" hidden="1">
      <c r="A194" s="2">
        <v>18</v>
      </c>
      <c r="B194" s="80" t="str">
        <f t="shared" si="11"/>
        <v>KT-2341-K59</v>
      </c>
      <c r="C194" s="80" t="str">
        <f t="shared" si="11"/>
        <v>Phạm Sơn </v>
      </c>
      <c r="D194" s="80" t="str">
        <f t="shared" si="11"/>
        <v>Trang</v>
      </c>
      <c r="E194" s="80" t="str">
        <f t="shared" si="11"/>
        <v>10/09/1987</v>
      </c>
      <c r="F194" s="80" t="str">
        <f t="shared" si="11"/>
        <v>Đồng Nai</v>
      </c>
      <c r="G194" s="90"/>
      <c r="H194" s="90"/>
      <c r="I194" s="90"/>
      <c r="J194" s="135"/>
      <c r="K194" s="129"/>
      <c r="L194" s="135"/>
      <c r="M194" s="90"/>
      <c r="N194" s="116">
        <f t="shared" si="10"/>
        <v>0</v>
      </c>
      <c r="O194" s="117" t="s">
        <v>168</v>
      </c>
      <c r="Q194" s="122"/>
      <c r="R194" s="125"/>
    </row>
    <row r="195" spans="1:18" ht="15.75" hidden="1">
      <c r="A195" s="2">
        <v>19</v>
      </c>
      <c r="B195" s="80" t="str">
        <f t="shared" si="11"/>
        <v>KT-2342-K59</v>
      </c>
      <c r="C195" s="80" t="str">
        <f t="shared" si="11"/>
        <v>Phan Thị Ngọc </v>
      </c>
      <c r="D195" s="80" t="str">
        <f t="shared" si="11"/>
        <v>Anh</v>
      </c>
      <c r="E195" s="80" t="str">
        <f t="shared" si="11"/>
        <v>30/12/1993</v>
      </c>
      <c r="F195" s="80" t="str">
        <f t="shared" si="11"/>
        <v>BRVT</v>
      </c>
      <c r="G195" s="90"/>
      <c r="H195" s="90"/>
      <c r="I195" s="90"/>
      <c r="J195" s="135"/>
      <c r="K195" s="129"/>
      <c r="L195" s="135"/>
      <c r="M195" s="90"/>
      <c r="N195" s="116">
        <f t="shared" si="10"/>
        <v>0</v>
      </c>
      <c r="O195" s="117" t="s">
        <v>168</v>
      </c>
      <c r="Q195" s="122"/>
      <c r="R195" s="125"/>
    </row>
    <row r="196" spans="1:18" ht="15.75" hidden="1">
      <c r="A196" s="2">
        <v>20</v>
      </c>
      <c r="B196" s="80" t="str">
        <f t="shared" si="11"/>
        <v>KT-2343-K59</v>
      </c>
      <c r="C196" s="80" t="str">
        <f t="shared" si="11"/>
        <v>Nguyễn Thị Thu </v>
      </c>
      <c r="D196" s="80" t="str">
        <f t="shared" si="11"/>
        <v>Thủy</v>
      </c>
      <c r="E196" s="80" t="str">
        <f t="shared" si="11"/>
        <v>01/10/1987</v>
      </c>
      <c r="F196" s="80" t="str">
        <f t="shared" si="11"/>
        <v>Đồng Nai</v>
      </c>
      <c r="G196" s="90"/>
      <c r="H196" s="90"/>
      <c r="I196" s="90"/>
      <c r="J196" s="135"/>
      <c r="K196" s="129"/>
      <c r="L196" s="135"/>
      <c r="M196" s="90"/>
      <c r="N196" s="116">
        <f t="shared" si="10"/>
        <v>0</v>
      </c>
      <c r="O196" s="117" t="s">
        <v>168</v>
      </c>
      <c r="Q196" s="122"/>
      <c r="R196" s="125"/>
    </row>
    <row r="197" spans="1:18" ht="15.75" hidden="1">
      <c r="A197" s="2">
        <v>21</v>
      </c>
      <c r="B197" s="80" t="str">
        <f aca="true" t="shared" si="12" ref="B197:F204">B87</f>
        <v>TC-2344-K59</v>
      </c>
      <c r="C197" s="80" t="str">
        <f t="shared" si="12"/>
        <v>Nguyễn Minh </v>
      </c>
      <c r="D197" s="80" t="str">
        <f t="shared" si="12"/>
        <v>Duy</v>
      </c>
      <c r="E197" s="80" t="str">
        <f t="shared" si="12"/>
        <v>20/05/1989</v>
      </c>
      <c r="F197" s="80" t="str">
        <f t="shared" si="12"/>
        <v>Đồng Nai</v>
      </c>
      <c r="G197" s="90"/>
      <c r="H197" s="90"/>
      <c r="I197" s="90"/>
      <c r="J197" s="135"/>
      <c r="K197" s="129"/>
      <c r="L197" s="135">
        <v>10</v>
      </c>
      <c r="M197" s="90"/>
      <c r="N197" s="116">
        <f t="shared" si="10"/>
        <v>7</v>
      </c>
      <c r="O197" s="117" t="s">
        <v>168</v>
      </c>
      <c r="Q197" s="122"/>
      <c r="R197" s="125"/>
    </row>
    <row r="198" spans="1:18" ht="15.75" hidden="1">
      <c r="A198" s="2">
        <v>22</v>
      </c>
      <c r="B198" s="80" t="str">
        <f t="shared" si="12"/>
        <v>CN-2345-K59</v>
      </c>
      <c r="C198" s="80" t="str">
        <f t="shared" si="12"/>
        <v>Võ Trung </v>
      </c>
      <c r="D198" s="80" t="str">
        <f t="shared" si="12"/>
        <v>Đông</v>
      </c>
      <c r="E198" s="80" t="str">
        <f t="shared" si="12"/>
        <v>30/11/1996</v>
      </c>
      <c r="F198" s="80" t="str">
        <f t="shared" si="12"/>
        <v>BRVT</v>
      </c>
      <c r="G198" s="90"/>
      <c r="H198" s="90"/>
      <c r="I198" s="90"/>
      <c r="J198" s="135"/>
      <c r="K198" s="129"/>
      <c r="L198" s="135"/>
      <c r="M198" s="90"/>
      <c r="N198" s="116">
        <f t="shared" si="10"/>
        <v>0</v>
      </c>
      <c r="O198" s="117" t="s">
        <v>168</v>
      </c>
      <c r="Q198" s="122"/>
      <c r="R198" s="125"/>
    </row>
    <row r="199" spans="1:18" ht="15.75" hidden="1">
      <c r="A199" s="2">
        <v>23</v>
      </c>
      <c r="B199" s="80" t="str">
        <f t="shared" si="12"/>
        <v>CN-2346-K59</v>
      </c>
      <c r="C199" s="80" t="str">
        <f t="shared" si="12"/>
        <v>Đinh Xuân </v>
      </c>
      <c r="D199" s="80" t="str">
        <f t="shared" si="12"/>
        <v>Hậu</v>
      </c>
      <c r="E199" s="80" t="str">
        <f t="shared" si="12"/>
        <v>26/11/1995</v>
      </c>
      <c r="F199" s="80" t="str">
        <f t="shared" si="12"/>
        <v>BRVT</v>
      </c>
      <c r="G199" s="90"/>
      <c r="H199" s="90"/>
      <c r="I199" s="90"/>
      <c r="J199" s="135"/>
      <c r="K199" s="129"/>
      <c r="L199" s="135"/>
      <c r="M199" s="90"/>
      <c r="N199" s="116">
        <f t="shared" si="10"/>
        <v>0</v>
      </c>
      <c r="O199" s="117" t="s">
        <v>168</v>
      </c>
      <c r="Q199" s="122"/>
      <c r="R199" s="125"/>
    </row>
    <row r="200" spans="1:18" ht="15.75" hidden="1">
      <c r="A200" s="2">
        <v>24</v>
      </c>
      <c r="B200" s="80" t="str">
        <f t="shared" si="12"/>
        <v>CN-2348-K59</v>
      </c>
      <c r="C200" s="80" t="str">
        <f t="shared" si="12"/>
        <v>Nguyễn Đình</v>
      </c>
      <c r="D200" s="80" t="str">
        <f t="shared" si="12"/>
        <v>Duy</v>
      </c>
      <c r="E200" s="80" t="str">
        <f t="shared" si="12"/>
        <v>20/02/1994</v>
      </c>
      <c r="F200" s="80" t="str">
        <f t="shared" si="12"/>
        <v>BRVT</v>
      </c>
      <c r="G200" s="90"/>
      <c r="H200" s="90"/>
      <c r="I200" s="90"/>
      <c r="J200" s="135"/>
      <c r="K200" s="129"/>
      <c r="L200" s="135"/>
      <c r="M200" s="90"/>
      <c r="N200" s="116">
        <f t="shared" si="10"/>
        <v>0</v>
      </c>
      <c r="O200" s="117" t="s">
        <v>168</v>
      </c>
      <c r="Q200" s="122"/>
      <c r="R200" s="125"/>
    </row>
    <row r="201" spans="1:18" ht="15.75" hidden="1">
      <c r="A201" s="2">
        <v>25</v>
      </c>
      <c r="B201" s="80" t="str">
        <f t="shared" si="12"/>
        <v>KT-2347-K59</v>
      </c>
      <c r="C201" s="80" t="str">
        <f t="shared" si="12"/>
        <v>Nguyễn Thị Thùy </v>
      </c>
      <c r="D201" s="80" t="str">
        <f t="shared" si="12"/>
        <v>Vân</v>
      </c>
      <c r="E201" s="80" t="str">
        <f t="shared" si="12"/>
        <v>07/03/1996</v>
      </c>
      <c r="F201" s="80" t="str">
        <f t="shared" si="12"/>
        <v>BRVT</v>
      </c>
      <c r="G201" s="90"/>
      <c r="H201" s="90"/>
      <c r="I201" s="90"/>
      <c r="J201" s="135"/>
      <c r="K201" s="129"/>
      <c r="L201" s="135"/>
      <c r="M201" s="90"/>
      <c r="N201" s="116">
        <f t="shared" si="10"/>
        <v>0</v>
      </c>
      <c r="O201" s="117" t="s">
        <v>168</v>
      </c>
      <c r="Q201" s="122"/>
      <c r="R201" s="125"/>
    </row>
    <row r="202" spans="1:18" ht="15.75" hidden="1">
      <c r="A202" s="2">
        <v>26</v>
      </c>
      <c r="B202" s="80" t="str">
        <f t="shared" si="12"/>
        <v>KT-2349-K59</v>
      </c>
      <c r="C202" s="80" t="str">
        <f t="shared" si="12"/>
        <v>Phạm Văn </v>
      </c>
      <c r="D202" s="80" t="str">
        <f t="shared" si="12"/>
        <v>Nghĩa</v>
      </c>
      <c r="E202" s="80" t="str">
        <f t="shared" si="12"/>
        <v>01/09/1990</v>
      </c>
      <c r="F202" s="80" t="str">
        <f t="shared" si="12"/>
        <v>Thái Bình</v>
      </c>
      <c r="G202" s="90"/>
      <c r="H202" s="90"/>
      <c r="I202" s="90"/>
      <c r="J202" s="135"/>
      <c r="K202" s="129"/>
      <c r="L202" s="135"/>
      <c r="M202" s="90"/>
      <c r="N202" s="116">
        <f t="shared" si="10"/>
        <v>0</v>
      </c>
      <c r="O202" s="117" t="s">
        <v>168</v>
      </c>
      <c r="Q202" s="122"/>
      <c r="R202" s="125"/>
    </row>
    <row r="203" spans="1:18" ht="15.75" hidden="1">
      <c r="A203" s="2">
        <v>27</v>
      </c>
      <c r="B203" s="80" t="str">
        <f t="shared" si="12"/>
        <v>KT-2350-K59</v>
      </c>
      <c r="C203" s="80" t="str">
        <f t="shared" si="12"/>
        <v>Hà Thị </v>
      </c>
      <c r="D203" s="80" t="str">
        <f t="shared" si="12"/>
        <v>Mí</v>
      </c>
      <c r="E203" s="80" t="str">
        <f t="shared" si="12"/>
        <v>02/01/1995</v>
      </c>
      <c r="F203" s="80" t="str">
        <f t="shared" si="12"/>
        <v>Bình Định</v>
      </c>
      <c r="G203" s="90"/>
      <c r="H203" s="90"/>
      <c r="I203" s="90"/>
      <c r="J203" s="135"/>
      <c r="K203" s="129"/>
      <c r="L203" s="135"/>
      <c r="M203" s="90"/>
      <c r="N203" s="116">
        <f t="shared" si="10"/>
        <v>0</v>
      </c>
      <c r="O203" s="117" t="s">
        <v>168</v>
      </c>
      <c r="Q203" s="122"/>
      <c r="R203" s="125"/>
    </row>
    <row r="204" spans="1:18" ht="15.75" hidden="1">
      <c r="A204" s="2">
        <v>28</v>
      </c>
      <c r="B204" s="80" t="str">
        <f t="shared" si="12"/>
        <v>KT-2358-K57</v>
      </c>
      <c r="C204" s="80" t="str">
        <f t="shared" si="12"/>
        <v>Vũ Thị Huyền</v>
      </c>
      <c r="D204" s="80" t="str">
        <f t="shared" si="12"/>
        <v>Trang</v>
      </c>
      <c r="E204" s="80">
        <f t="shared" si="12"/>
        <v>33625</v>
      </c>
      <c r="F204" s="80" t="str">
        <f t="shared" si="12"/>
        <v>BRVT</v>
      </c>
      <c r="G204" s="90"/>
      <c r="H204" s="90"/>
      <c r="I204" s="90"/>
      <c r="J204" s="135"/>
      <c r="K204" s="129"/>
      <c r="L204" s="135"/>
      <c r="M204" s="90"/>
      <c r="N204" s="116">
        <f t="shared" si="10"/>
        <v>0</v>
      </c>
      <c r="O204" s="117" t="s">
        <v>168</v>
      </c>
      <c r="Q204" s="122"/>
      <c r="R204" s="125"/>
    </row>
    <row r="205" spans="1:18" ht="15.75" hidden="1">
      <c r="A205" s="2"/>
      <c r="B205" s="80"/>
      <c r="C205" s="80"/>
      <c r="D205" s="80"/>
      <c r="E205" s="80"/>
      <c r="F205" s="80"/>
      <c r="G205" s="90"/>
      <c r="H205" s="90"/>
      <c r="I205" s="90"/>
      <c r="J205" s="135"/>
      <c r="K205" s="129"/>
      <c r="L205" s="129"/>
      <c r="M205" s="90"/>
      <c r="N205" s="116"/>
      <c r="O205" s="117"/>
      <c r="Q205" s="122"/>
      <c r="R205" s="125"/>
    </row>
    <row r="206" ht="15.75" hidden="1"/>
    <row r="207" ht="15.75" hidden="1"/>
    <row r="208" ht="15.75" hidden="1"/>
    <row r="209" ht="15.75" hidden="1"/>
    <row r="210" ht="15.75" hidden="1">
      <c r="A210" s="5">
        <f>C52</f>
        <v>0</v>
      </c>
    </row>
    <row r="211" spans="1:15" ht="63.75" customHeight="1" hidden="1">
      <c r="A211" s="146" t="s">
        <v>0</v>
      </c>
      <c r="B211" s="94" t="s">
        <v>40</v>
      </c>
      <c r="C211" s="102" t="s">
        <v>1</v>
      </c>
      <c r="D211" s="103"/>
      <c r="E211" s="100" t="s">
        <v>2</v>
      </c>
      <c r="F211" s="100" t="s">
        <v>3</v>
      </c>
      <c r="G211" s="4" t="s">
        <v>4</v>
      </c>
      <c r="H211" s="4" t="s">
        <v>5</v>
      </c>
      <c r="I211" s="4"/>
      <c r="J211" s="4" t="s">
        <v>6</v>
      </c>
      <c r="K211" s="4"/>
      <c r="L211" s="98" t="s">
        <v>7</v>
      </c>
      <c r="M211" s="99"/>
      <c r="N211" s="94" t="s">
        <v>8</v>
      </c>
      <c r="O211" s="94" t="s">
        <v>9</v>
      </c>
    </row>
    <row r="212" spans="1:15" ht="15.75" hidden="1">
      <c r="A212" s="138"/>
      <c r="B212" s="101"/>
      <c r="C212" s="104"/>
      <c r="D212" s="105"/>
      <c r="E212" s="101"/>
      <c r="F212" s="101"/>
      <c r="G212" s="4"/>
      <c r="H212" s="3" t="s">
        <v>10</v>
      </c>
      <c r="I212" s="3" t="s">
        <v>11</v>
      </c>
      <c r="J212" s="3" t="s">
        <v>10</v>
      </c>
      <c r="K212" s="3" t="s">
        <v>11</v>
      </c>
      <c r="L212" s="78" t="s">
        <v>38</v>
      </c>
      <c r="M212" s="4" t="s">
        <v>39</v>
      </c>
      <c r="N212" s="96"/>
      <c r="O212" s="96"/>
    </row>
    <row r="213" spans="1:15" ht="15.75" hidden="1">
      <c r="A213" s="139"/>
      <c r="B213" s="95"/>
      <c r="C213" s="106"/>
      <c r="D213" s="107"/>
      <c r="E213" s="95"/>
      <c r="F213" s="95"/>
      <c r="G213" s="4"/>
      <c r="H213" s="3"/>
      <c r="I213" s="3"/>
      <c r="J213" s="3"/>
      <c r="K213" s="3"/>
      <c r="L213" s="4"/>
      <c r="M213" s="4"/>
      <c r="N213" s="97"/>
      <c r="O213" s="97"/>
    </row>
    <row r="214" spans="1:18" ht="15.75" hidden="1">
      <c r="A214" s="2">
        <v>1</v>
      </c>
      <c r="B214" s="80" t="str">
        <f aca="true" t="shared" si="13" ref="B214:F223">B67</f>
        <v>KT-2361-K59</v>
      </c>
      <c r="C214" s="80" t="str">
        <f t="shared" si="13"/>
        <v>Nguyễn Thị </v>
      </c>
      <c r="D214" s="80" t="str">
        <f t="shared" si="13"/>
        <v>Huệ</v>
      </c>
      <c r="E214" s="80" t="str">
        <f t="shared" si="13"/>
        <v>20/10/1985</v>
      </c>
      <c r="F214" s="80" t="str">
        <f t="shared" si="13"/>
        <v>Long Đất</v>
      </c>
      <c r="G214" s="90"/>
      <c r="H214" s="90"/>
      <c r="I214" s="90"/>
      <c r="J214" s="121"/>
      <c r="K214" s="90"/>
      <c r="L214" s="121"/>
      <c r="M214" s="90"/>
      <c r="N214" s="116">
        <f>ROUND(L214*0.7+J214*0.3,1)</f>
        <v>0</v>
      </c>
      <c r="O214" s="117" t="str">
        <f>IF(N214&lt;5,"Thi lại","")</f>
        <v>Thi lại</v>
      </c>
      <c r="Q214" s="121"/>
      <c r="R214" s="121"/>
    </row>
    <row r="215" spans="1:18" ht="15.75" hidden="1">
      <c r="A215" s="2">
        <v>2</v>
      </c>
      <c r="B215" s="80" t="str">
        <f t="shared" si="13"/>
        <v>KT-2362-K59</v>
      </c>
      <c r="C215" s="80" t="str">
        <f t="shared" si="13"/>
        <v>Lợi Hồng </v>
      </c>
      <c r="D215" s="80" t="str">
        <f t="shared" si="13"/>
        <v>Hạnh</v>
      </c>
      <c r="E215" s="80" t="str">
        <f t="shared" si="13"/>
        <v>11/03/1989</v>
      </c>
      <c r="F215" s="80" t="str">
        <f t="shared" si="13"/>
        <v>BRVT</v>
      </c>
      <c r="G215" s="90"/>
      <c r="H215" s="90"/>
      <c r="I215" s="90"/>
      <c r="J215" s="121"/>
      <c r="K215" s="90"/>
      <c r="L215" s="121"/>
      <c r="M215" s="90"/>
      <c r="N215" s="116">
        <f aca="true" t="shared" si="14" ref="N215:N241">ROUND(L215*0.7+J215*0.3,1)</f>
        <v>0</v>
      </c>
      <c r="O215" s="117" t="str">
        <f aca="true" t="shared" si="15" ref="O215:O241">IF(N215&lt;5,"Thi lại","")</f>
        <v>Thi lại</v>
      </c>
      <c r="Q215" s="125"/>
      <c r="R215" s="125"/>
    </row>
    <row r="216" spans="1:18" ht="15.75" hidden="1">
      <c r="A216" s="2">
        <v>3</v>
      </c>
      <c r="B216" s="80" t="str">
        <f t="shared" si="13"/>
        <v>KT-2363-K59</v>
      </c>
      <c r="C216" s="80" t="str">
        <f t="shared" si="13"/>
        <v>Võ Anh </v>
      </c>
      <c r="D216" s="80" t="str">
        <f t="shared" si="13"/>
        <v>Thạch </v>
      </c>
      <c r="E216" s="80" t="str">
        <f t="shared" si="13"/>
        <v>10/05/1995</v>
      </c>
      <c r="F216" s="80" t="str">
        <f t="shared" si="13"/>
        <v>Tiền Giang</v>
      </c>
      <c r="G216" s="90"/>
      <c r="H216" s="90"/>
      <c r="I216" s="90"/>
      <c r="J216" s="121"/>
      <c r="K216" s="90"/>
      <c r="L216" s="121"/>
      <c r="M216" s="90"/>
      <c r="N216" s="116">
        <f t="shared" si="14"/>
        <v>0</v>
      </c>
      <c r="O216" s="117" t="str">
        <f t="shared" si="15"/>
        <v>Thi lại</v>
      </c>
      <c r="Q216" s="125"/>
      <c r="R216" s="125"/>
    </row>
    <row r="217" spans="1:18" ht="15.75" hidden="1">
      <c r="A217" s="2">
        <v>4</v>
      </c>
      <c r="B217" s="80" t="str">
        <f t="shared" si="13"/>
        <v>KT-2364-K59</v>
      </c>
      <c r="C217" s="80" t="str">
        <f t="shared" si="13"/>
        <v>Đõ Viết </v>
      </c>
      <c r="D217" s="80" t="str">
        <f t="shared" si="13"/>
        <v>Long </v>
      </c>
      <c r="E217" s="80" t="str">
        <f t="shared" si="13"/>
        <v>24/10/1988</v>
      </c>
      <c r="F217" s="80" t="str">
        <f t="shared" si="13"/>
        <v>Thanh Hóa</v>
      </c>
      <c r="G217" s="90"/>
      <c r="H217" s="90"/>
      <c r="I217" s="90"/>
      <c r="J217" s="121"/>
      <c r="K217" s="90"/>
      <c r="L217" s="121"/>
      <c r="M217" s="90"/>
      <c r="N217" s="116">
        <f t="shared" si="14"/>
        <v>0</v>
      </c>
      <c r="O217" s="117" t="str">
        <f t="shared" si="15"/>
        <v>Thi lại</v>
      </c>
      <c r="Q217" s="125"/>
      <c r="R217" s="125"/>
    </row>
    <row r="218" spans="1:18" ht="15.75" hidden="1">
      <c r="A218" s="2">
        <v>5</v>
      </c>
      <c r="B218" s="80" t="str">
        <f t="shared" si="13"/>
        <v>KT-2356-K57</v>
      </c>
      <c r="C218" s="80" t="str">
        <f t="shared" si="13"/>
        <v>Nguyễn Thị Trúc</v>
      </c>
      <c r="D218" s="80" t="str">
        <f t="shared" si="13"/>
        <v>Loan</v>
      </c>
      <c r="E218" s="80">
        <f t="shared" si="13"/>
        <v>32428</v>
      </c>
      <c r="F218" s="80" t="str">
        <f t="shared" si="13"/>
        <v>Đồng Nai</v>
      </c>
      <c r="G218" s="90"/>
      <c r="H218" s="90"/>
      <c r="I218" s="90"/>
      <c r="J218" s="121"/>
      <c r="K218" s="90"/>
      <c r="L218" s="121"/>
      <c r="M218" s="90"/>
      <c r="N218" s="116">
        <f t="shared" si="14"/>
        <v>0</v>
      </c>
      <c r="O218" s="117" t="str">
        <f t="shared" si="15"/>
        <v>Thi lại</v>
      </c>
      <c r="Q218" s="125"/>
      <c r="R218" s="125"/>
    </row>
    <row r="219" spans="1:18" ht="15.75" hidden="1">
      <c r="A219" s="2">
        <v>6</v>
      </c>
      <c r="B219" s="80" t="str">
        <f t="shared" si="13"/>
        <v>KT-2357-K57</v>
      </c>
      <c r="C219" s="80" t="str">
        <f t="shared" si="13"/>
        <v>Đặng Thị Mỹ</v>
      </c>
      <c r="D219" s="80" t="str">
        <f t="shared" si="13"/>
        <v>Nhung</v>
      </c>
      <c r="E219" s="80">
        <f t="shared" si="13"/>
        <v>35530</v>
      </c>
      <c r="F219" s="80" t="str">
        <f t="shared" si="13"/>
        <v>Đồng Tháp</v>
      </c>
      <c r="G219" s="90"/>
      <c r="H219" s="90"/>
      <c r="I219" s="90"/>
      <c r="J219" s="121"/>
      <c r="K219" s="90"/>
      <c r="L219" s="121"/>
      <c r="M219" s="90"/>
      <c r="N219" s="116">
        <f t="shared" si="14"/>
        <v>0</v>
      </c>
      <c r="O219" s="117" t="str">
        <f t="shared" si="15"/>
        <v>Thi lại</v>
      </c>
      <c r="Q219" s="125"/>
      <c r="R219" s="125"/>
    </row>
    <row r="220" spans="1:18" ht="15.75" hidden="1">
      <c r="A220" s="2">
        <v>7</v>
      </c>
      <c r="B220" s="80" t="str">
        <f t="shared" si="13"/>
        <v>QT-2359-K57</v>
      </c>
      <c r="C220" s="80" t="str">
        <f t="shared" si="13"/>
        <v>Nguyễn Danh</v>
      </c>
      <c r="D220" s="80" t="str">
        <f t="shared" si="13"/>
        <v>Vinh</v>
      </c>
      <c r="E220" s="80">
        <f t="shared" si="13"/>
        <v>32998</v>
      </c>
      <c r="F220" s="80" t="str">
        <f t="shared" si="13"/>
        <v>Hà Tây</v>
      </c>
      <c r="G220" s="90"/>
      <c r="H220" s="90"/>
      <c r="I220" s="90"/>
      <c r="J220" s="121"/>
      <c r="K220" s="90"/>
      <c r="L220" s="121"/>
      <c r="M220" s="90"/>
      <c r="N220" s="116">
        <f t="shared" si="14"/>
        <v>0</v>
      </c>
      <c r="O220" s="117" t="str">
        <f t="shared" si="15"/>
        <v>Thi lại</v>
      </c>
      <c r="Q220" s="125"/>
      <c r="R220" s="125"/>
    </row>
    <row r="221" spans="1:18" ht="15.75" hidden="1">
      <c r="A221" s="2">
        <v>8</v>
      </c>
      <c r="B221" s="80" t="str">
        <f t="shared" si="13"/>
        <v>KT-2360-K59</v>
      </c>
      <c r="C221" s="80" t="str">
        <f t="shared" si="13"/>
        <v>Hoàng Minh </v>
      </c>
      <c r="D221" s="80" t="str">
        <f t="shared" si="13"/>
        <v>Thái</v>
      </c>
      <c r="E221" s="80" t="str">
        <f t="shared" si="13"/>
        <v>21/11/1996</v>
      </c>
      <c r="F221" s="80" t="str">
        <f t="shared" si="13"/>
        <v>Tp.HCM</v>
      </c>
      <c r="G221" s="90"/>
      <c r="H221" s="90"/>
      <c r="I221" s="90"/>
      <c r="J221" s="121"/>
      <c r="K221" s="90"/>
      <c r="L221" s="121"/>
      <c r="M221" s="90"/>
      <c r="N221" s="116">
        <f t="shared" si="14"/>
        <v>0</v>
      </c>
      <c r="O221" s="117" t="str">
        <f t="shared" si="15"/>
        <v>Thi lại</v>
      </c>
      <c r="Q221" s="125"/>
      <c r="R221" s="125"/>
    </row>
    <row r="222" spans="1:18" ht="15.75" hidden="1">
      <c r="A222" s="2">
        <v>9</v>
      </c>
      <c r="B222" s="80" t="str">
        <f t="shared" si="13"/>
        <v>KT-2366-K59</v>
      </c>
      <c r="C222" s="80" t="str">
        <f t="shared" si="13"/>
        <v>Đoàn Thanh </v>
      </c>
      <c r="D222" s="80" t="str">
        <f t="shared" si="13"/>
        <v>Thúy</v>
      </c>
      <c r="E222" s="80" t="str">
        <f t="shared" si="13"/>
        <v>04/03/1995</v>
      </c>
      <c r="F222" s="80" t="str">
        <f t="shared" si="13"/>
        <v>BRVT</v>
      </c>
      <c r="G222" s="90"/>
      <c r="H222" s="90"/>
      <c r="I222" s="90"/>
      <c r="J222" s="121"/>
      <c r="K222" s="90"/>
      <c r="L222" s="121"/>
      <c r="M222" s="90"/>
      <c r="N222" s="116">
        <f t="shared" si="14"/>
        <v>0</v>
      </c>
      <c r="O222" s="117" t="str">
        <f t="shared" si="15"/>
        <v>Thi lại</v>
      </c>
      <c r="Q222" s="125"/>
      <c r="R222" s="125"/>
    </row>
    <row r="223" spans="1:18" ht="15.75" hidden="1">
      <c r="A223" s="2">
        <v>10</v>
      </c>
      <c r="B223" s="80" t="str">
        <f t="shared" si="13"/>
        <v>KT-2367-K59</v>
      </c>
      <c r="C223" s="80" t="str">
        <f t="shared" si="13"/>
        <v>Phan Thị </v>
      </c>
      <c r="D223" s="80" t="str">
        <f t="shared" si="13"/>
        <v>Lý</v>
      </c>
      <c r="E223" s="80" t="str">
        <f t="shared" si="13"/>
        <v>14/08/1997</v>
      </c>
      <c r="F223" s="80" t="str">
        <f t="shared" si="13"/>
        <v>Quảng Bình</v>
      </c>
      <c r="G223" s="90"/>
      <c r="H223" s="90"/>
      <c r="I223" s="90"/>
      <c r="J223" s="121"/>
      <c r="K223" s="90"/>
      <c r="L223" s="121"/>
      <c r="M223" s="90"/>
      <c r="N223" s="116">
        <f t="shared" si="14"/>
        <v>0</v>
      </c>
      <c r="O223" s="117" t="str">
        <f t="shared" si="15"/>
        <v>Thi lại</v>
      </c>
      <c r="Q223" s="125"/>
      <c r="R223" s="125"/>
    </row>
    <row r="224" spans="1:18" ht="15.75" hidden="1">
      <c r="A224" s="2">
        <v>11</v>
      </c>
      <c r="B224" s="80" t="str">
        <f aca="true" t="shared" si="16" ref="B224:F233">B77</f>
        <v>KT-2368-K59</v>
      </c>
      <c r="C224" s="80" t="str">
        <f t="shared" si="16"/>
        <v>Nguyễn Thị Hồng </v>
      </c>
      <c r="D224" s="80" t="str">
        <f t="shared" si="16"/>
        <v>Nhung</v>
      </c>
      <c r="E224" s="80" t="str">
        <f t="shared" si="16"/>
        <v>20/09/1994</v>
      </c>
      <c r="F224" s="80" t="str">
        <f t="shared" si="16"/>
        <v>BRVT</v>
      </c>
      <c r="G224" s="90"/>
      <c r="H224" s="90"/>
      <c r="I224" s="90"/>
      <c r="J224" s="121"/>
      <c r="K224" s="90"/>
      <c r="L224" s="121"/>
      <c r="M224" s="90"/>
      <c r="N224" s="116">
        <f t="shared" si="14"/>
        <v>0</v>
      </c>
      <c r="O224" s="117" t="str">
        <f t="shared" si="15"/>
        <v>Thi lại</v>
      </c>
      <c r="Q224" s="125"/>
      <c r="R224" s="125"/>
    </row>
    <row r="225" spans="1:18" ht="15.75" hidden="1">
      <c r="A225" s="2">
        <v>12</v>
      </c>
      <c r="B225" s="80" t="str">
        <f t="shared" si="16"/>
        <v>KT-2369-K59</v>
      </c>
      <c r="C225" s="80" t="str">
        <f t="shared" si="16"/>
        <v>Vũ Thị</v>
      </c>
      <c r="D225" s="80" t="str">
        <f t="shared" si="16"/>
        <v>Vui</v>
      </c>
      <c r="E225" s="80" t="str">
        <f t="shared" si="16"/>
        <v>10/08/1994</v>
      </c>
      <c r="F225" s="80" t="str">
        <f t="shared" si="16"/>
        <v>Nam Định</v>
      </c>
      <c r="G225" s="90"/>
      <c r="H225" s="90"/>
      <c r="I225" s="90"/>
      <c r="J225" s="121"/>
      <c r="K225" s="90"/>
      <c r="L225" s="121"/>
      <c r="M225" s="90"/>
      <c r="N225" s="116">
        <f t="shared" si="14"/>
        <v>0</v>
      </c>
      <c r="O225" s="117" t="str">
        <f t="shared" si="15"/>
        <v>Thi lại</v>
      </c>
      <c r="Q225" s="125"/>
      <c r="R225" s="125"/>
    </row>
    <row r="226" spans="1:18" ht="15.75" hidden="1">
      <c r="A226" s="2">
        <v>13</v>
      </c>
      <c r="B226" s="80" t="str">
        <f t="shared" si="16"/>
        <v>KT-2336-K59</v>
      </c>
      <c r="C226" s="80" t="str">
        <f t="shared" si="16"/>
        <v>Nguyễn Thị Cẩm</v>
      </c>
      <c r="D226" s="80" t="str">
        <f t="shared" si="16"/>
        <v>Nhung</v>
      </c>
      <c r="E226" s="80" t="str">
        <f t="shared" si="16"/>
        <v>17/04/1984</v>
      </c>
      <c r="F226" s="80" t="str">
        <f t="shared" si="16"/>
        <v>Long Đất</v>
      </c>
      <c r="G226" s="90"/>
      <c r="H226" s="90"/>
      <c r="I226" s="90"/>
      <c r="J226" s="121"/>
      <c r="K226" s="90"/>
      <c r="L226" s="121"/>
      <c r="M226" s="90"/>
      <c r="N226" s="116">
        <f t="shared" si="14"/>
        <v>0</v>
      </c>
      <c r="O226" s="117" t="str">
        <f t="shared" si="15"/>
        <v>Thi lại</v>
      </c>
      <c r="Q226" s="125"/>
      <c r="R226" s="125"/>
    </row>
    <row r="227" spans="1:18" ht="15.75" hidden="1">
      <c r="A227" s="2">
        <v>14</v>
      </c>
      <c r="B227" s="80" t="str">
        <f t="shared" si="16"/>
        <v>KT-2337-K59</v>
      </c>
      <c r="C227" s="80" t="str">
        <f t="shared" si="16"/>
        <v>Nguyễn Thị Thu</v>
      </c>
      <c r="D227" s="80" t="str">
        <f t="shared" si="16"/>
        <v>Huyền</v>
      </c>
      <c r="E227" s="80" t="str">
        <f t="shared" si="16"/>
        <v>30/07/1986</v>
      </c>
      <c r="F227" s="80" t="str">
        <f t="shared" si="16"/>
        <v>Quảng Trị</v>
      </c>
      <c r="G227" s="90"/>
      <c r="H227" s="90"/>
      <c r="I227" s="90"/>
      <c r="J227" s="121"/>
      <c r="K227" s="90"/>
      <c r="L227" s="121"/>
      <c r="M227" s="90"/>
      <c r="N227" s="116">
        <f t="shared" si="14"/>
        <v>0</v>
      </c>
      <c r="O227" s="117" t="str">
        <f t="shared" si="15"/>
        <v>Thi lại</v>
      </c>
      <c r="Q227" s="125"/>
      <c r="R227" s="125"/>
    </row>
    <row r="228" spans="1:18" ht="15.75" hidden="1">
      <c r="A228" s="2">
        <v>15</v>
      </c>
      <c r="B228" s="80" t="str">
        <f t="shared" si="16"/>
        <v>KT-2338-K59</v>
      </c>
      <c r="C228" s="80" t="str">
        <f t="shared" si="16"/>
        <v>Lê Thị </v>
      </c>
      <c r="D228" s="80" t="str">
        <f t="shared" si="16"/>
        <v>Bình</v>
      </c>
      <c r="E228" s="80" t="str">
        <f t="shared" si="16"/>
        <v>02/01/1999</v>
      </c>
      <c r="F228" s="80" t="str">
        <f t="shared" si="16"/>
        <v>Hà Tĩnh</v>
      </c>
      <c r="G228" s="90"/>
      <c r="H228" s="90"/>
      <c r="I228" s="90"/>
      <c r="J228" s="121"/>
      <c r="K228" s="90"/>
      <c r="L228" s="121"/>
      <c r="M228" s="90"/>
      <c r="N228" s="116">
        <f t="shared" si="14"/>
        <v>0</v>
      </c>
      <c r="O228" s="117" t="str">
        <f t="shared" si="15"/>
        <v>Thi lại</v>
      </c>
      <c r="Q228" s="125"/>
      <c r="R228" s="125"/>
    </row>
    <row r="229" spans="1:18" ht="15.75" hidden="1">
      <c r="A229" s="2">
        <v>16</v>
      </c>
      <c r="B229" s="80" t="str">
        <f t="shared" si="16"/>
        <v>KT-2339-K59</v>
      </c>
      <c r="C229" s="80" t="str">
        <f t="shared" si="16"/>
        <v>Phạm Thị </v>
      </c>
      <c r="D229" s="80" t="str">
        <f t="shared" si="16"/>
        <v>Hà</v>
      </c>
      <c r="E229" s="80" t="str">
        <f t="shared" si="16"/>
        <v>14/05/1989</v>
      </c>
      <c r="F229" s="80" t="str">
        <f t="shared" si="16"/>
        <v>Hải Phòng</v>
      </c>
      <c r="G229" s="90"/>
      <c r="H229" s="90"/>
      <c r="I229" s="90"/>
      <c r="J229" s="121"/>
      <c r="K229" s="90"/>
      <c r="L229" s="121"/>
      <c r="M229" s="90"/>
      <c r="N229" s="116">
        <f t="shared" si="14"/>
        <v>0</v>
      </c>
      <c r="O229" s="117" t="str">
        <f t="shared" si="15"/>
        <v>Thi lại</v>
      </c>
      <c r="Q229" s="125"/>
      <c r="R229" s="125"/>
    </row>
    <row r="230" spans="1:18" ht="15.75" hidden="1">
      <c r="A230" s="2">
        <v>17</v>
      </c>
      <c r="B230" s="80" t="str">
        <f t="shared" si="16"/>
        <v>KT-2340-K59</v>
      </c>
      <c r="C230" s="80" t="str">
        <f t="shared" si="16"/>
        <v>Phan Thị Ánh </v>
      </c>
      <c r="D230" s="80" t="str">
        <f t="shared" si="16"/>
        <v>Hồng</v>
      </c>
      <c r="E230" s="80" t="str">
        <f t="shared" si="16"/>
        <v>28/06/1999</v>
      </c>
      <c r="F230" s="80" t="str">
        <f t="shared" si="16"/>
        <v>BRVT</v>
      </c>
      <c r="G230" s="90"/>
      <c r="H230" s="90"/>
      <c r="I230" s="90"/>
      <c r="J230" s="121"/>
      <c r="K230" s="90"/>
      <c r="L230" s="121"/>
      <c r="M230" s="90"/>
      <c r="N230" s="116">
        <f t="shared" si="14"/>
        <v>0</v>
      </c>
      <c r="O230" s="117" t="str">
        <f t="shared" si="15"/>
        <v>Thi lại</v>
      </c>
      <c r="Q230" s="125"/>
      <c r="R230" s="125"/>
    </row>
    <row r="231" spans="1:18" ht="15.75" hidden="1">
      <c r="A231" s="2">
        <v>18</v>
      </c>
      <c r="B231" s="80" t="str">
        <f t="shared" si="16"/>
        <v>KT-2341-K59</v>
      </c>
      <c r="C231" s="80" t="str">
        <f t="shared" si="16"/>
        <v>Phạm Sơn </v>
      </c>
      <c r="D231" s="80" t="str">
        <f t="shared" si="16"/>
        <v>Trang</v>
      </c>
      <c r="E231" s="80" t="str">
        <f t="shared" si="16"/>
        <v>10/09/1987</v>
      </c>
      <c r="F231" s="80" t="str">
        <f t="shared" si="16"/>
        <v>Đồng Nai</v>
      </c>
      <c r="G231" s="90"/>
      <c r="H231" s="90"/>
      <c r="I231" s="90"/>
      <c r="J231" s="121"/>
      <c r="K231" s="90"/>
      <c r="L231" s="121"/>
      <c r="M231" s="90"/>
      <c r="N231" s="116">
        <f t="shared" si="14"/>
        <v>0</v>
      </c>
      <c r="O231" s="117" t="str">
        <f t="shared" si="15"/>
        <v>Thi lại</v>
      </c>
      <c r="Q231" s="125"/>
      <c r="R231" s="125"/>
    </row>
    <row r="232" spans="1:18" ht="15.75" hidden="1">
      <c r="A232" s="2">
        <v>19</v>
      </c>
      <c r="B232" s="80" t="str">
        <f t="shared" si="16"/>
        <v>KT-2342-K59</v>
      </c>
      <c r="C232" s="80" t="str">
        <f t="shared" si="16"/>
        <v>Phan Thị Ngọc </v>
      </c>
      <c r="D232" s="80" t="str">
        <f t="shared" si="16"/>
        <v>Anh</v>
      </c>
      <c r="E232" s="80" t="str">
        <f t="shared" si="16"/>
        <v>30/12/1993</v>
      </c>
      <c r="F232" s="80" t="str">
        <f t="shared" si="16"/>
        <v>BRVT</v>
      </c>
      <c r="G232" s="90"/>
      <c r="H232" s="90"/>
      <c r="I232" s="90"/>
      <c r="J232" s="121"/>
      <c r="K232" s="90"/>
      <c r="L232" s="121"/>
      <c r="M232" s="90"/>
      <c r="N232" s="116">
        <f t="shared" si="14"/>
        <v>0</v>
      </c>
      <c r="O232" s="117" t="str">
        <f t="shared" si="15"/>
        <v>Thi lại</v>
      </c>
      <c r="Q232" s="125"/>
      <c r="R232" s="125"/>
    </row>
    <row r="233" spans="1:18" ht="15.75" hidden="1">
      <c r="A233" s="2">
        <v>20</v>
      </c>
      <c r="B233" s="80" t="str">
        <f t="shared" si="16"/>
        <v>KT-2343-K59</v>
      </c>
      <c r="C233" s="80" t="str">
        <f t="shared" si="16"/>
        <v>Nguyễn Thị Thu </v>
      </c>
      <c r="D233" s="80" t="str">
        <f t="shared" si="16"/>
        <v>Thủy</v>
      </c>
      <c r="E233" s="80" t="str">
        <f t="shared" si="16"/>
        <v>01/10/1987</v>
      </c>
      <c r="F233" s="80" t="str">
        <f t="shared" si="16"/>
        <v>Đồng Nai</v>
      </c>
      <c r="G233" s="90"/>
      <c r="H233" s="90"/>
      <c r="I233" s="90"/>
      <c r="J233" s="121"/>
      <c r="K233" s="90"/>
      <c r="L233" s="121"/>
      <c r="M233" s="90"/>
      <c r="N233" s="116">
        <f t="shared" si="14"/>
        <v>0</v>
      </c>
      <c r="O233" s="117" t="str">
        <f t="shared" si="15"/>
        <v>Thi lại</v>
      </c>
      <c r="Q233" s="125"/>
      <c r="R233" s="125"/>
    </row>
    <row r="234" spans="1:18" ht="15.75" hidden="1">
      <c r="A234" s="2">
        <v>21</v>
      </c>
      <c r="B234" s="80" t="str">
        <f aca="true" t="shared" si="17" ref="B234:F241">B87</f>
        <v>TC-2344-K59</v>
      </c>
      <c r="C234" s="80" t="str">
        <f t="shared" si="17"/>
        <v>Nguyễn Minh </v>
      </c>
      <c r="D234" s="80" t="str">
        <f t="shared" si="17"/>
        <v>Duy</v>
      </c>
      <c r="E234" s="80" t="str">
        <f t="shared" si="17"/>
        <v>20/05/1989</v>
      </c>
      <c r="F234" s="80" t="str">
        <f t="shared" si="17"/>
        <v>Đồng Nai</v>
      </c>
      <c r="G234" s="90"/>
      <c r="H234" s="90"/>
      <c r="I234" s="90"/>
      <c r="J234" s="121"/>
      <c r="K234" s="90"/>
      <c r="L234" s="121"/>
      <c r="M234" s="90"/>
      <c r="N234" s="116">
        <f t="shared" si="14"/>
        <v>0</v>
      </c>
      <c r="O234" s="117" t="str">
        <f t="shared" si="15"/>
        <v>Thi lại</v>
      </c>
      <c r="Q234" s="125"/>
      <c r="R234" s="125"/>
    </row>
    <row r="235" spans="1:18" ht="15.75" hidden="1">
      <c r="A235" s="2">
        <v>22</v>
      </c>
      <c r="B235" s="80" t="str">
        <f t="shared" si="17"/>
        <v>CN-2345-K59</v>
      </c>
      <c r="C235" s="80" t="str">
        <f t="shared" si="17"/>
        <v>Võ Trung </v>
      </c>
      <c r="D235" s="80" t="str">
        <f t="shared" si="17"/>
        <v>Đông</v>
      </c>
      <c r="E235" s="80" t="str">
        <f t="shared" si="17"/>
        <v>30/11/1996</v>
      </c>
      <c r="F235" s="80" t="str">
        <f t="shared" si="17"/>
        <v>BRVT</v>
      </c>
      <c r="G235" s="90"/>
      <c r="H235" s="90"/>
      <c r="I235" s="90"/>
      <c r="J235" s="121"/>
      <c r="K235" s="90"/>
      <c r="L235" s="121"/>
      <c r="M235" s="90"/>
      <c r="N235" s="116">
        <f t="shared" si="14"/>
        <v>0</v>
      </c>
      <c r="O235" s="117" t="str">
        <f t="shared" si="15"/>
        <v>Thi lại</v>
      </c>
      <c r="Q235" s="125"/>
      <c r="R235" s="125"/>
    </row>
    <row r="236" spans="1:18" ht="15.75" hidden="1">
      <c r="A236" s="2">
        <v>23</v>
      </c>
      <c r="B236" s="80" t="str">
        <f t="shared" si="17"/>
        <v>CN-2346-K59</v>
      </c>
      <c r="C236" s="80" t="str">
        <f t="shared" si="17"/>
        <v>Đinh Xuân </v>
      </c>
      <c r="D236" s="80" t="str">
        <f t="shared" si="17"/>
        <v>Hậu</v>
      </c>
      <c r="E236" s="80" t="str">
        <f t="shared" si="17"/>
        <v>26/11/1995</v>
      </c>
      <c r="F236" s="80" t="str">
        <f t="shared" si="17"/>
        <v>BRVT</v>
      </c>
      <c r="G236" s="90"/>
      <c r="H236" s="90"/>
      <c r="I236" s="90"/>
      <c r="J236" s="121"/>
      <c r="K236" s="90"/>
      <c r="L236" s="121"/>
      <c r="M236" s="90"/>
      <c r="N236" s="116">
        <f t="shared" si="14"/>
        <v>0</v>
      </c>
      <c r="O236" s="117" t="str">
        <f t="shared" si="15"/>
        <v>Thi lại</v>
      </c>
      <c r="Q236" s="125"/>
      <c r="R236" s="125"/>
    </row>
    <row r="237" spans="1:18" ht="15.75" hidden="1">
      <c r="A237" s="2">
        <v>24</v>
      </c>
      <c r="B237" s="80" t="str">
        <f t="shared" si="17"/>
        <v>CN-2348-K59</v>
      </c>
      <c r="C237" s="80" t="str">
        <f t="shared" si="17"/>
        <v>Nguyễn Đình</v>
      </c>
      <c r="D237" s="80" t="str">
        <f t="shared" si="17"/>
        <v>Duy</v>
      </c>
      <c r="E237" s="80" t="str">
        <f t="shared" si="17"/>
        <v>20/02/1994</v>
      </c>
      <c r="F237" s="80" t="str">
        <f t="shared" si="17"/>
        <v>BRVT</v>
      </c>
      <c r="G237" s="90"/>
      <c r="H237" s="90"/>
      <c r="I237" s="90"/>
      <c r="J237" s="121"/>
      <c r="K237" s="90"/>
      <c r="L237" s="121"/>
      <c r="M237" s="90"/>
      <c r="N237" s="116">
        <f t="shared" si="14"/>
        <v>0</v>
      </c>
      <c r="O237" s="117" t="str">
        <f t="shared" si="15"/>
        <v>Thi lại</v>
      </c>
      <c r="Q237" s="125"/>
      <c r="R237" s="125"/>
    </row>
    <row r="238" spans="1:18" ht="15.75" hidden="1">
      <c r="A238" s="2">
        <v>25</v>
      </c>
      <c r="B238" s="80" t="str">
        <f t="shared" si="17"/>
        <v>KT-2347-K59</v>
      </c>
      <c r="C238" s="80" t="str">
        <f t="shared" si="17"/>
        <v>Nguyễn Thị Thùy </v>
      </c>
      <c r="D238" s="80" t="str">
        <f t="shared" si="17"/>
        <v>Vân</v>
      </c>
      <c r="E238" s="80" t="str">
        <f t="shared" si="17"/>
        <v>07/03/1996</v>
      </c>
      <c r="F238" s="80" t="str">
        <f t="shared" si="17"/>
        <v>BRVT</v>
      </c>
      <c r="G238" s="90"/>
      <c r="H238" s="90"/>
      <c r="I238" s="90"/>
      <c r="J238" s="121"/>
      <c r="K238" s="90"/>
      <c r="L238" s="121"/>
      <c r="M238" s="90"/>
      <c r="N238" s="116">
        <f t="shared" si="14"/>
        <v>0</v>
      </c>
      <c r="O238" s="117" t="str">
        <f t="shared" si="15"/>
        <v>Thi lại</v>
      </c>
      <c r="Q238" s="125"/>
      <c r="R238" s="125"/>
    </row>
    <row r="239" spans="1:18" ht="15.75" hidden="1">
      <c r="A239" s="2">
        <v>26</v>
      </c>
      <c r="B239" s="80" t="str">
        <f t="shared" si="17"/>
        <v>KT-2349-K59</v>
      </c>
      <c r="C239" s="80" t="str">
        <f t="shared" si="17"/>
        <v>Phạm Văn </v>
      </c>
      <c r="D239" s="80" t="str">
        <f t="shared" si="17"/>
        <v>Nghĩa</v>
      </c>
      <c r="E239" s="80" t="str">
        <f t="shared" si="17"/>
        <v>01/09/1990</v>
      </c>
      <c r="F239" s="80" t="str">
        <f t="shared" si="17"/>
        <v>Thái Bình</v>
      </c>
      <c r="G239" s="90"/>
      <c r="H239" s="90"/>
      <c r="I239" s="90"/>
      <c r="J239" s="121"/>
      <c r="K239" s="90"/>
      <c r="L239" s="121"/>
      <c r="M239" s="90"/>
      <c r="N239" s="116">
        <f t="shared" si="14"/>
        <v>0</v>
      </c>
      <c r="O239" s="117" t="str">
        <f t="shared" si="15"/>
        <v>Thi lại</v>
      </c>
      <c r="Q239" s="125"/>
      <c r="R239" s="125"/>
    </row>
    <row r="240" spans="1:18" ht="15.75" hidden="1">
      <c r="A240" s="2">
        <v>27</v>
      </c>
      <c r="B240" s="80" t="str">
        <f t="shared" si="17"/>
        <v>KT-2350-K59</v>
      </c>
      <c r="C240" s="80" t="str">
        <f t="shared" si="17"/>
        <v>Hà Thị </v>
      </c>
      <c r="D240" s="80" t="str">
        <f t="shared" si="17"/>
        <v>Mí</v>
      </c>
      <c r="E240" s="80" t="str">
        <f t="shared" si="17"/>
        <v>02/01/1995</v>
      </c>
      <c r="F240" s="80" t="str">
        <f t="shared" si="17"/>
        <v>Bình Định</v>
      </c>
      <c r="G240" s="90"/>
      <c r="H240" s="90"/>
      <c r="I240" s="90"/>
      <c r="J240" s="121"/>
      <c r="K240" s="90"/>
      <c r="L240" s="121"/>
      <c r="M240" s="90"/>
      <c r="N240" s="116">
        <f t="shared" si="14"/>
        <v>0</v>
      </c>
      <c r="O240" s="117" t="str">
        <f t="shared" si="15"/>
        <v>Thi lại</v>
      </c>
      <c r="Q240" s="125"/>
      <c r="R240" s="125"/>
    </row>
    <row r="241" spans="1:18" ht="15.75" hidden="1">
      <c r="A241" s="2">
        <v>28</v>
      </c>
      <c r="B241" s="80" t="str">
        <f t="shared" si="17"/>
        <v>KT-2358-K57</v>
      </c>
      <c r="C241" s="80" t="str">
        <f t="shared" si="17"/>
        <v>Vũ Thị Huyền</v>
      </c>
      <c r="D241" s="80" t="str">
        <f t="shared" si="17"/>
        <v>Trang</v>
      </c>
      <c r="E241" s="80">
        <f t="shared" si="17"/>
        <v>33625</v>
      </c>
      <c r="F241" s="80" t="str">
        <f t="shared" si="17"/>
        <v>BRVT</v>
      </c>
      <c r="G241" s="90"/>
      <c r="H241" s="90"/>
      <c r="I241" s="90"/>
      <c r="J241" s="121"/>
      <c r="K241" s="90"/>
      <c r="L241" s="121"/>
      <c r="M241" s="90"/>
      <c r="N241" s="116">
        <f t="shared" si="14"/>
        <v>0</v>
      </c>
      <c r="O241" s="117" t="str">
        <f t="shared" si="15"/>
        <v>Thi lại</v>
      </c>
      <c r="Q241" s="125"/>
      <c r="R241" s="125"/>
    </row>
    <row r="242" spans="1:18" ht="15.75" hidden="1">
      <c r="A242" s="2"/>
      <c r="B242" s="80"/>
      <c r="C242" s="80"/>
      <c r="D242" s="80"/>
      <c r="E242" s="80"/>
      <c r="F242" s="80"/>
      <c r="G242" s="90"/>
      <c r="H242" s="90"/>
      <c r="I242" s="90"/>
      <c r="J242" s="121"/>
      <c r="K242" s="90"/>
      <c r="L242" s="121"/>
      <c r="M242" s="90"/>
      <c r="N242" s="116"/>
      <c r="O242" s="117"/>
      <c r="Q242" s="125"/>
      <c r="R242" s="125"/>
    </row>
    <row r="243" ht="15.75" hidden="1"/>
    <row r="244" ht="15.75" hidden="1"/>
    <row r="245" ht="15.75" hidden="1"/>
    <row r="246" ht="15.75" hidden="1"/>
    <row r="247" ht="15.75" hidden="1">
      <c r="A247" s="5">
        <f>C53</f>
        <v>0</v>
      </c>
    </row>
    <row r="248" spans="1:15" ht="63.75" customHeight="1" hidden="1">
      <c r="A248" s="146" t="s">
        <v>0</v>
      </c>
      <c r="B248" s="94" t="s">
        <v>40</v>
      </c>
      <c r="C248" s="102" t="s">
        <v>1</v>
      </c>
      <c r="D248" s="103"/>
      <c r="E248" s="100" t="s">
        <v>2</v>
      </c>
      <c r="F248" s="100" t="s">
        <v>3</v>
      </c>
      <c r="G248" s="4"/>
      <c r="H248" s="4"/>
      <c r="I248" s="4"/>
      <c r="J248" s="4"/>
      <c r="K248" s="4"/>
      <c r="L248" s="98"/>
      <c r="M248" s="99"/>
      <c r="N248" s="94"/>
      <c r="O248" s="94"/>
    </row>
    <row r="249" spans="1:15" ht="15.75" hidden="1">
      <c r="A249" s="138"/>
      <c r="B249" s="101"/>
      <c r="C249" s="104"/>
      <c r="D249" s="105"/>
      <c r="E249" s="101"/>
      <c r="F249" s="101"/>
      <c r="G249" s="4"/>
      <c r="H249" s="3"/>
      <c r="I249" s="3"/>
      <c r="J249" s="3"/>
      <c r="K249" s="3"/>
      <c r="L249" s="78"/>
      <c r="M249" s="4"/>
      <c r="N249" s="96"/>
      <c r="O249" s="96"/>
    </row>
    <row r="250" spans="1:15" ht="15.75" hidden="1">
      <c r="A250" s="139"/>
      <c r="B250" s="95"/>
      <c r="C250" s="106"/>
      <c r="D250" s="107"/>
      <c r="E250" s="95"/>
      <c r="F250" s="95"/>
      <c r="G250" s="4"/>
      <c r="H250" s="3"/>
      <c r="I250" s="3"/>
      <c r="J250" s="3"/>
      <c r="K250" s="3"/>
      <c r="L250" s="4"/>
      <c r="M250" s="4"/>
      <c r="N250" s="97"/>
      <c r="O250" s="97"/>
    </row>
    <row r="251" spans="1:15" ht="15.75" hidden="1">
      <c r="A251" s="2">
        <v>1</v>
      </c>
      <c r="B251" s="80" t="str">
        <f>B67</f>
        <v>KT-2361-K59</v>
      </c>
      <c r="C251" s="80" t="str">
        <f>C67</f>
        <v>Nguyễn Thị </v>
      </c>
      <c r="D251" s="80" t="str">
        <f>D67</f>
        <v>Huệ</v>
      </c>
      <c r="E251" s="80" t="str">
        <f>E67</f>
        <v>20/10/1985</v>
      </c>
      <c r="F251" s="80" t="str">
        <f>F67</f>
        <v>Long Đất</v>
      </c>
      <c r="G251" s="90"/>
      <c r="H251" s="90"/>
      <c r="I251" s="90"/>
      <c r="J251" s="90"/>
      <c r="K251" s="90"/>
      <c r="L251" s="90"/>
      <c r="M251" s="90"/>
      <c r="N251" s="92"/>
      <c r="O251" s="79"/>
    </row>
    <row r="252" spans="1:15" ht="15.75" hidden="1">
      <c r="A252" s="2">
        <v>2</v>
      </c>
      <c r="B252" s="80" t="str">
        <f aca="true" t="shared" si="18" ref="B252:F262">B84</f>
        <v>KT-2341-K59</v>
      </c>
      <c r="C252" s="80" t="str">
        <f t="shared" si="18"/>
        <v>Phạm Sơn </v>
      </c>
      <c r="D252" s="80" t="str">
        <f t="shared" si="18"/>
        <v>Trang</v>
      </c>
      <c r="E252" s="80" t="str">
        <f t="shared" si="18"/>
        <v>10/09/1987</v>
      </c>
      <c r="F252" s="80" t="str">
        <f t="shared" si="18"/>
        <v>Đồng Nai</v>
      </c>
      <c r="G252" s="90"/>
      <c r="H252" s="90"/>
      <c r="I252" s="90"/>
      <c r="J252" s="90"/>
      <c r="K252" s="90"/>
      <c r="L252" s="90"/>
      <c r="M252" s="90"/>
      <c r="N252" s="92"/>
      <c r="O252" s="79"/>
    </row>
    <row r="253" spans="1:15" ht="15.75" hidden="1">
      <c r="A253" s="2">
        <v>3</v>
      </c>
      <c r="B253" s="80" t="str">
        <f t="shared" si="18"/>
        <v>KT-2342-K59</v>
      </c>
      <c r="C253" s="80" t="str">
        <f t="shared" si="18"/>
        <v>Phan Thị Ngọc </v>
      </c>
      <c r="D253" s="80" t="str">
        <f t="shared" si="18"/>
        <v>Anh</v>
      </c>
      <c r="E253" s="80" t="str">
        <f t="shared" si="18"/>
        <v>30/12/1993</v>
      </c>
      <c r="F253" s="80" t="str">
        <f t="shared" si="18"/>
        <v>BRVT</v>
      </c>
      <c r="G253" s="90"/>
      <c r="H253" s="90"/>
      <c r="I253" s="90"/>
      <c r="J253" s="90"/>
      <c r="K253" s="90"/>
      <c r="L253" s="90"/>
      <c r="M253" s="90"/>
      <c r="N253" s="92"/>
      <c r="O253" s="79"/>
    </row>
    <row r="254" spans="1:15" ht="15.75" hidden="1">
      <c r="A254" s="2">
        <v>4</v>
      </c>
      <c r="B254" s="80" t="str">
        <f t="shared" si="18"/>
        <v>KT-2343-K59</v>
      </c>
      <c r="C254" s="80" t="str">
        <f t="shared" si="18"/>
        <v>Nguyễn Thị Thu </v>
      </c>
      <c r="D254" s="80" t="str">
        <f t="shared" si="18"/>
        <v>Thủy</v>
      </c>
      <c r="E254" s="80" t="str">
        <f t="shared" si="18"/>
        <v>01/10/1987</v>
      </c>
      <c r="F254" s="80" t="str">
        <f t="shared" si="18"/>
        <v>Đồng Nai</v>
      </c>
      <c r="G254" s="90"/>
      <c r="H254" s="90"/>
      <c r="I254" s="90"/>
      <c r="J254" s="90"/>
      <c r="K254" s="90"/>
      <c r="L254" s="90"/>
      <c r="M254" s="90"/>
      <c r="N254" s="92"/>
      <c r="O254" s="79"/>
    </row>
    <row r="255" spans="1:15" ht="15.75" hidden="1">
      <c r="A255" s="2">
        <v>5</v>
      </c>
      <c r="B255" s="80" t="str">
        <f t="shared" si="18"/>
        <v>TC-2344-K59</v>
      </c>
      <c r="C255" s="80" t="str">
        <f t="shared" si="18"/>
        <v>Nguyễn Minh </v>
      </c>
      <c r="D255" s="80" t="str">
        <f t="shared" si="18"/>
        <v>Duy</v>
      </c>
      <c r="E255" s="80" t="str">
        <f t="shared" si="18"/>
        <v>20/05/1989</v>
      </c>
      <c r="F255" s="80" t="str">
        <f t="shared" si="18"/>
        <v>Đồng Nai</v>
      </c>
      <c r="G255" s="90"/>
      <c r="H255" s="90"/>
      <c r="I255" s="90"/>
      <c r="J255" s="90"/>
      <c r="K255" s="90"/>
      <c r="L255" s="90"/>
      <c r="M255" s="90"/>
      <c r="N255" s="92"/>
      <c r="O255" s="79"/>
    </row>
    <row r="256" spans="1:15" ht="15.75" hidden="1">
      <c r="A256" s="2">
        <v>6</v>
      </c>
      <c r="B256" s="80" t="str">
        <f t="shared" si="18"/>
        <v>CN-2345-K59</v>
      </c>
      <c r="C256" s="80" t="str">
        <f t="shared" si="18"/>
        <v>Võ Trung </v>
      </c>
      <c r="D256" s="80" t="str">
        <f t="shared" si="18"/>
        <v>Đông</v>
      </c>
      <c r="E256" s="80" t="str">
        <f t="shared" si="18"/>
        <v>30/11/1996</v>
      </c>
      <c r="F256" s="80" t="str">
        <f t="shared" si="18"/>
        <v>BRVT</v>
      </c>
      <c r="G256" s="90"/>
      <c r="H256" s="90"/>
      <c r="I256" s="90"/>
      <c r="J256" s="90"/>
      <c r="K256" s="90"/>
      <c r="L256" s="90"/>
      <c r="M256" s="90"/>
      <c r="N256" s="92"/>
      <c r="O256" s="79"/>
    </row>
    <row r="257" spans="1:15" ht="15.75" hidden="1">
      <c r="A257" s="2">
        <v>7</v>
      </c>
      <c r="B257" s="80" t="str">
        <f t="shared" si="18"/>
        <v>CN-2346-K59</v>
      </c>
      <c r="C257" s="80" t="str">
        <f t="shared" si="18"/>
        <v>Đinh Xuân </v>
      </c>
      <c r="D257" s="80" t="str">
        <f t="shared" si="18"/>
        <v>Hậu</v>
      </c>
      <c r="E257" s="80" t="str">
        <f t="shared" si="18"/>
        <v>26/11/1995</v>
      </c>
      <c r="F257" s="80" t="str">
        <f t="shared" si="18"/>
        <v>BRVT</v>
      </c>
      <c r="G257" s="90"/>
      <c r="H257" s="90"/>
      <c r="I257" s="90"/>
      <c r="J257" s="90"/>
      <c r="K257" s="90"/>
      <c r="L257" s="90"/>
      <c r="M257" s="90"/>
      <c r="N257" s="92"/>
      <c r="O257" s="79"/>
    </row>
    <row r="258" spans="1:15" ht="15.75" hidden="1">
      <c r="A258" s="2">
        <v>8</v>
      </c>
      <c r="B258" s="80" t="str">
        <f t="shared" si="18"/>
        <v>CN-2348-K59</v>
      </c>
      <c r="C258" s="80" t="str">
        <f t="shared" si="18"/>
        <v>Nguyễn Đình</v>
      </c>
      <c r="D258" s="80" t="str">
        <f t="shared" si="18"/>
        <v>Duy</v>
      </c>
      <c r="E258" s="80" t="str">
        <f t="shared" si="18"/>
        <v>20/02/1994</v>
      </c>
      <c r="F258" s="80" t="str">
        <f t="shared" si="18"/>
        <v>BRVT</v>
      </c>
      <c r="G258" s="90"/>
      <c r="H258" s="90"/>
      <c r="I258" s="90"/>
      <c r="J258" s="90"/>
      <c r="K258" s="90"/>
      <c r="L258" s="90"/>
      <c r="M258" s="90"/>
      <c r="N258" s="92"/>
      <c r="O258" s="79"/>
    </row>
    <row r="259" spans="1:15" ht="15.75" hidden="1">
      <c r="A259" s="2">
        <v>9</v>
      </c>
      <c r="B259" s="80" t="str">
        <f t="shared" si="18"/>
        <v>KT-2347-K59</v>
      </c>
      <c r="C259" s="80" t="str">
        <f t="shared" si="18"/>
        <v>Nguyễn Thị Thùy </v>
      </c>
      <c r="D259" s="80" t="str">
        <f t="shared" si="18"/>
        <v>Vân</v>
      </c>
      <c r="E259" s="80" t="str">
        <f t="shared" si="18"/>
        <v>07/03/1996</v>
      </c>
      <c r="F259" s="80" t="str">
        <f t="shared" si="18"/>
        <v>BRVT</v>
      </c>
      <c r="G259" s="90"/>
      <c r="H259" s="90"/>
      <c r="I259" s="90"/>
      <c r="J259" s="90"/>
      <c r="K259" s="90"/>
      <c r="L259" s="90"/>
      <c r="M259" s="90"/>
      <c r="N259" s="92"/>
      <c r="O259" s="79"/>
    </row>
    <row r="260" spans="1:15" ht="15.75" hidden="1">
      <c r="A260" s="2">
        <v>10</v>
      </c>
      <c r="B260" s="80" t="str">
        <f t="shared" si="18"/>
        <v>KT-2349-K59</v>
      </c>
      <c r="C260" s="80" t="str">
        <f t="shared" si="18"/>
        <v>Phạm Văn </v>
      </c>
      <c r="D260" s="80" t="str">
        <f t="shared" si="18"/>
        <v>Nghĩa</v>
      </c>
      <c r="E260" s="80" t="str">
        <f t="shared" si="18"/>
        <v>01/09/1990</v>
      </c>
      <c r="F260" s="80" t="str">
        <f t="shared" si="18"/>
        <v>Thái Bình</v>
      </c>
      <c r="G260" s="90"/>
      <c r="H260" s="90"/>
      <c r="I260" s="90"/>
      <c r="J260" s="90"/>
      <c r="K260" s="90"/>
      <c r="L260" s="90"/>
      <c r="M260" s="90"/>
      <c r="N260" s="92"/>
      <c r="O260" s="79"/>
    </row>
    <row r="261" spans="1:15" ht="15.75" hidden="1">
      <c r="A261" s="2">
        <v>11</v>
      </c>
      <c r="B261" s="80" t="str">
        <f t="shared" si="18"/>
        <v>KT-2350-K59</v>
      </c>
      <c r="C261" s="80" t="str">
        <f t="shared" si="18"/>
        <v>Hà Thị </v>
      </c>
      <c r="D261" s="80" t="str">
        <f t="shared" si="18"/>
        <v>Mí</v>
      </c>
      <c r="E261" s="80" t="str">
        <f t="shared" si="18"/>
        <v>02/01/1995</v>
      </c>
      <c r="F261" s="80" t="str">
        <f t="shared" si="18"/>
        <v>Bình Định</v>
      </c>
      <c r="G261" s="90"/>
      <c r="H261" s="90"/>
      <c r="I261" s="90"/>
      <c r="J261" s="90"/>
      <c r="K261" s="90"/>
      <c r="L261" s="90"/>
      <c r="M261" s="90"/>
      <c r="N261" s="92"/>
      <c r="O261" s="79"/>
    </row>
    <row r="262" spans="1:15" ht="15.75" hidden="1">
      <c r="A262" s="2">
        <v>12</v>
      </c>
      <c r="B262" s="80" t="str">
        <f t="shared" si="18"/>
        <v>KT-2358-K57</v>
      </c>
      <c r="C262" s="80" t="str">
        <f t="shared" si="18"/>
        <v>Vũ Thị Huyền</v>
      </c>
      <c r="D262" s="80" t="str">
        <f t="shared" si="18"/>
        <v>Trang</v>
      </c>
      <c r="E262" s="80">
        <f t="shared" si="18"/>
        <v>33625</v>
      </c>
      <c r="F262" s="80" t="str">
        <f t="shared" si="18"/>
        <v>BRVT</v>
      </c>
      <c r="G262" s="90"/>
      <c r="H262" s="90"/>
      <c r="I262" s="90"/>
      <c r="J262" s="90"/>
      <c r="K262" s="90"/>
      <c r="L262" s="90"/>
      <c r="M262" s="90"/>
      <c r="N262" s="92"/>
      <c r="O262" s="79"/>
    </row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</sheetData>
  <sheetProtection password="CF75" sheet="1"/>
  <protectedRanges>
    <protectedRange sqref="F12:F17" name="Range1"/>
  </protectedRanges>
  <mergeCells count="43">
    <mergeCell ref="A211:A213"/>
    <mergeCell ref="A248:A250"/>
    <mergeCell ref="O64:O66"/>
    <mergeCell ref="A101:A103"/>
    <mergeCell ref="A137:A139"/>
    <mergeCell ref="A174:A176"/>
    <mergeCell ref="A64:A66"/>
    <mergeCell ref="B64:B66"/>
    <mergeCell ref="C64:D66"/>
    <mergeCell ref="E64:E66"/>
    <mergeCell ref="F64:F66"/>
    <mergeCell ref="G64:G65"/>
    <mergeCell ref="H64:I64"/>
    <mergeCell ref="J64:K64"/>
    <mergeCell ref="L64:M64"/>
    <mergeCell ref="N64:N66"/>
    <mergeCell ref="A5:M5"/>
    <mergeCell ref="A1:D1"/>
    <mergeCell ref="A2:D2"/>
    <mergeCell ref="G2:M2"/>
    <mergeCell ref="L11:M11"/>
    <mergeCell ref="D30:K30"/>
    <mergeCell ref="D9:E9"/>
    <mergeCell ref="H9:M9"/>
    <mergeCell ref="D10:E10"/>
    <mergeCell ref="H16:K16"/>
    <mergeCell ref="D24:E24"/>
    <mergeCell ref="D26:E26"/>
    <mergeCell ref="D11:E11"/>
    <mergeCell ref="H11:K11"/>
    <mergeCell ref="D27:E27"/>
    <mergeCell ref="D28:E28"/>
    <mergeCell ref="F28:G28"/>
    <mergeCell ref="B56:B58"/>
    <mergeCell ref="C56:D58"/>
    <mergeCell ref="E56:E58"/>
    <mergeCell ref="F56:F58"/>
    <mergeCell ref="G56:G57"/>
    <mergeCell ref="O56:O58"/>
    <mergeCell ref="H56:I56"/>
    <mergeCell ref="J56:K56"/>
    <mergeCell ref="L56:M56"/>
    <mergeCell ref="N56:N58"/>
  </mergeCells>
  <conditionalFormatting sqref="M67:M94 H67:I94 G251:N262 M104:M132 G104:G132 I104:I132 M140:M168 G140:I168 M177:M205 G177:I205 G214:I242 K214:K242 M214:M242">
    <cfRule type="cellIs" priority="259" dxfId="0" operator="lessThan" stopIfTrue="1">
      <formula>5</formula>
    </cfRule>
  </conditionalFormatting>
  <conditionalFormatting sqref="Q95:R96 Q133:R133 H104:H132 K177:L205 N177:N205 N214:N242 N104:N132">
    <cfRule type="cellIs" priority="260" dxfId="0" operator="lessThan" stopIfTrue="1">
      <formula>5</formula>
    </cfRule>
  </conditionalFormatting>
  <conditionalFormatting sqref="Q214:R242 Q177:R205 Q140:R168 J177:J205 L177:L205 L214:L242 J214:J242">
    <cfRule type="cellIs" priority="156" dxfId="12" operator="lessThan" stopIfTrue="1">
      <formula>5</formula>
    </cfRule>
  </conditionalFormatting>
  <conditionalFormatting sqref="Q104:R132 Q67:R94 G67:G94">
    <cfRule type="cellIs" priority="110" dxfId="1" operator="lessThan">
      <formula>"&lt;5"</formula>
    </cfRule>
    <cfRule type="cellIs" priority="111" dxfId="1" operator="lessThan">
      <formula>5</formula>
    </cfRule>
  </conditionalFormatting>
  <conditionalFormatting sqref="R104:R132 R67:R94 M67:M94">
    <cfRule type="cellIs" priority="107" dxfId="1" operator="lessThan">
      <formula>5</formula>
    </cfRule>
  </conditionalFormatting>
  <conditionalFormatting sqref="J67:K94">
    <cfRule type="cellIs" priority="18" dxfId="1" operator="lessThan">
      <formula>5</formula>
    </cfRule>
  </conditionalFormatting>
  <conditionalFormatting sqref="J104:K132">
    <cfRule type="cellIs" priority="14" dxfId="1" operator="lessThan">
      <formula>5</formula>
    </cfRule>
  </conditionalFormatting>
  <conditionalFormatting sqref="N168">
    <cfRule type="cellIs" priority="9" dxfId="0" operator="lessThan" stopIfTrue="1">
      <formula>5</formula>
    </cfRule>
  </conditionalFormatting>
  <conditionalFormatting sqref="J140:K168">
    <cfRule type="cellIs" priority="8" dxfId="1" operator="lessThan">
      <formula>5</formula>
    </cfRule>
  </conditionalFormatting>
  <conditionalFormatting sqref="L104:L132">
    <cfRule type="cellIs" priority="6" dxfId="1" operator="lessThan">
      <formula>5</formula>
    </cfRule>
  </conditionalFormatting>
  <conditionalFormatting sqref="N67:N94">
    <cfRule type="cellIs" priority="4" dxfId="0" operator="lessThan" stopIfTrue="1">
      <formula>5</formula>
    </cfRule>
  </conditionalFormatting>
  <conditionalFormatting sqref="L67:L94">
    <cfRule type="cellIs" priority="3" dxfId="1" operator="lessThan">
      <formula>5</formula>
    </cfRule>
  </conditionalFormatting>
  <conditionalFormatting sqref="L140:L168">
    <cfRule type="cellIs" priority="2" dxfId="1" operator="lessThan">
      <formula>5</formula>
    </cfRule>
  </conditionalFormatting>
  <conditionalFormatting sqref="N140:N167">
    <cfRule type="cellIs" priority="1" dxfId="0" operator="lessThan" stopIfTrue="1">
      <formula>5</formula>
    </cfRule>
  </conditionalFormatting>
  <dataValidations count="2">
    <dataValidation type="list" allowBlank="1" showInputMessage="1" showErrorMessage="1" sqref="F13">
      <formula1>$C$48:$C$53</formula1>
    </dataValidation>
    <dataValidation type="list" allowBlank="1" showInputMessage="1" showErrorMessage="1" sqref="F16">
      <formula1>$B$67:$B$94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Windows User</cp:lastModifiedBy>
  <cp:lastPrinted>2011-04-02T09:46:52Z</cp:lastPrinted>
  <dcterms:created xsi:type="dcterms:W3CDTF">1996-10-14T23:33:28Z</dcterms:created>
  <dcterms:modified xsi:type="dcterms:W3CDTF">2019-04-08T07:31:40Z</dcterms:modified>
  <cp:category/>
  <cp:version/>
  <cp:contentType/>
  <cp:contentStatus/>
</cp:coreProperties>
</file>