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458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<sst xmlns="http://schemas.openxmlformats.org/spreadsheetml/2006/main" count="326" uniqueCount="152">
  <si>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</si>
  <si>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</si>
  <si>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</si>
  <si>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</si>
  <si>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</si>
  <si>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</si>
  <si>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</si>
  <si>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</si>
  <si>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</si>
  <si>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</si>
  <si>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</si>
  <si>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</si>
  <si>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</si>
  <si>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</si>
  <si>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</si>
  <si>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</si>
  <si>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</si>
  <si>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</si>
  <si>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</si>
  <si>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</si>
  <si>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</si>
  <si>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</si>
  <si>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</si>
  <si>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</si>
  <si>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</si>
  <si>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</si>
  <si>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</si>
  <si>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</si>
  <si>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</si>
  <si>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</si>
  <si>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</si>
  <si>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</si>
  <si>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</si>
  <si>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</si>
  <si>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</si>
  <si>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</si>
  <si>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</si>
  <si>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</si>
  <si>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</si>
  <si>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</si>
  <si>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</si>
  <si>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</si>
  <si>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</si>
  <si>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7</t>
  </si>
  <si>
    <t>Học phần 8</t>
  </si>
  <si>
    <t>số bài kt</t>
  </si>
  <si>
    <t>`</t>
  </si>
  <si>
    <t>BRVT</t>
  </si>
  <si>
    <t xml:space="preserve">ĐIỂM KT ĐỊNH KỲ BÀI 1: </t>
  </si>
  <si>
    <t xml:space="preserve">ĐIỂM KT ĐỊNH KỲ BÀI 2: </t>
  </si>
  <si>
    <t>-</t>
  </si>
  <si>
    <r>
      <t>Bậc đào tạo:</t>
    </r>
    <r>
      <rPr>
        <b/>
        <sz val="14"/>
        <rFont val="Times New Roman"/>
        <family val="1"/>
      </rPr>
      <t xml:space="preserve"> Đại học liên thông từ Cao đẳng</t>
    </r>
  </si>
  <si>
    <t>Bà Rịa</t>
  </si>
  <si>
    <t>TRƯỜNG TRUNG CẤP CHUYÊN NGHIỆP BÀ RỊA</t>
  </si>
  <si>
    <t>Đề Nghị Sinh viên hoàn thành học phí trước ngày 27/10 để được cập nhật điểm</t>
  </si>
  <si>
    <t>Hương</t>
  </si>
  <si>
    <t>Bình Định</t>
  </si>
  <si>
    <t>Nhung</t>
  </si>
  <si>
    <t>Thảo</t>
  </si>
  <si>
    <t>Tuyết</t>
  </si>
  <si>
    <t>Trần Thị Phương</t>
  </si>
  <si>
    <t>BẢNG ĐIỂM LỚP ĐẠI HỌC LIÊN THÔNG TỪ CAO ĐẲNG KHÓA 7</t>
  </si>
  <si>
    <t>LTCD-205-K7</t>
  </si>
  <si>
    <t xml:space="preserve">Đinh Thái Anh </t>
  </si>
  <si>
    <t>Hào</t>
  </si>
  <si>
    <t>26/11/1991</t>
  </si>
  <si>
    <t>LTCD-206-K7</t>
  </si>
  <si>
    <t xml:space="preserve">Phạm Thị </t>
  </si>
  <si>
    <t>Huỳnh</t>
  </si>
  <si>
    <t>28/04/1994</t>
  </si>
  <si>
    <t>LTCD-207-K7</t>
  </si>
  <si>
    <t xml:space="preserve">Nguyễn Thị Ngọc </t>
  </si>
  <si>
    <t>Linh</t>
  </si>
  <si>
    <t>19/04/1992</t>
  </si>
  <si>
    <t>LTCD-208-K7</t>
  </si>
  <si>
    <t xml:space="preserve">Nguyễn Thúy </t>
  </si>
  <si>
    <t>Ngân</t>
  </si>
  <si>
    <t>29/11/1988</t>
  </si>
  <si>
    <t xml:space="preserve">Bùi Phạm Kiều </t>
  </si>
  <si>
    <t>15/06/1986</t>
  </si>
  <si>
    <t xml:space="preserve">Nguyễn Thị </t>
  </si>
  <si>
    <t>24/09/1992</t>
  </si>
  <si>
    <t xml:space="preserve">Bùi Thị </t>
  </si>
  <si>
    <t>Thúy</t>
  </si>
  <si>
    <t>10/10/1988</t>
  </si>
  <si>
    <t xml:space="preserve">Phạm Thị Ngọc </t>
  </si>
  <si>
    <t>Thủy</t>
  </si>
  <si>
    <t>10/11/1987</t>
  </si>
  <si>
    <t xml:space="preserve">Lê Thái Huyền </t>
  </si>
  <si>
    <t>Trâm</t>
  </si>
  <si>
    <t>04/09/1995</t>
  </si>
  <si>
    <t xml:space="preserve">Nguyễn Thị Thùy </t>
  </si>
  <si>
    <t>Trang</t>
  </si>
  <si>
    <t>19/12/1996</t>
  </si>
  <si>
    <t>Nguyễn Thị Lệ</t>
  </si>
  <si>
    <t>Trinh</t>
  </si>
  <si>
    <t>30/06/1994</t>
  </si>
  <si>
    <t>Uyên</t>
  </si>
  <si>
    <t>15/12/10984</t>
  </si>
  <si>
    <t>Võ Quế</t>
  </si>
  <si>
    <t>27/09/1989</t>
  </si>
  <si>
    <t>Bùi Thị Bích</t>
  </si>
  <si>
    <t>17/08/1984</t>
  </si>
  <si>
    <t xml:space="preserve">Đoàn Thị Ngọc </t>
  </si>
  <si>
    <t>Tuyền</t>
  </si>
  <si>
    <t>21/08/1994</t>
  </si>
  <si>
    <t xml:space="preserve">Bùi Thị Ánh </t>
  </si>
  <si>
    <t>12/05/1989</t>
  </si>
  <si>
    <t xml:space="preserve">Nguyễn Thị Phượng </t>
  </si>
  <si>
    <t>Xuân</t>
  </si>
  <si>
    <t>06/07/1994</t>
  </si>
  <si>
    <t xml:space="preserve">Trần Thị </t>
  </si>
  <si>
    <t>Loan</t>
  </si>
  <si>
    <t>05/06/1991</t>
  </si>
  <si>
    <t>Thanh Hóa</t>
  </si>
  <si>
    <t>Hà Tĩnh</t>
  </si>
  <si>
    <t>Nghệ An</t>
  </si>
  <si>
    <t>Đất Đỏ</t>
  </si>
  <si>
    <t>Đồng Nai</t>
  </si>
  <si>
    <t>LTCD-209-K7</t>
  </si>
  <si>
    <t>LTCD-210-K7</t>
  </si>
  <si>
    <t>LTCD-211-K7</t>
  </si>
  <si>
    <t>LTCD-212-K7</t>
  </si>
  <si>
    <t>LTCD-213-K7</t>
  </si>
  <si>
    <t>LTCD-214-K7</t>
  </si>
  <si>
    <t>LTCD-215-K7</t>
  </si>
  <si>
    <t>LTCD-216-K7</t>
  </si>
  <si>
    <t>LTCD-217-K7</t>
  </si>
  <si>
    <t>LTCD-218-K7</t>
  </si>
  <si>
    <t>LTCD-219-K7</t>
  </si>
  <si>
    <t>LTCD-220-K7</t>
  </si>
  <si>
    <t>LTCD-221-K7</t>
  </si>
  <si>
    <t>LTCD-222-K7</t>
  </si>
  <si>
    <t>LTCD-223-K7</t>
  </si>
  <si>
    <t>LTCD-224-K7</t>
  </si>
  <si>
    <t>LTCD-225-K7</t>
  </si>
  <si>
    <t>Ngô Thị Bích</t>
  </si>
  <si>
    <t>Phượng</t>
  </si>
  <si>
    <t>Lê Trần Nguyên</t>
  </si>
  <si>
    <t>Lê Ngọc Bảo</t>
  </si>
  <si>
    <t>Trân</t>
  </si>
  <si>
    <t>Phân tích báo cáo tài chính</t>
  </si>
  <si>
    <t>Thầy Hà</t>
  </si>
  <si>
    <t>Kế toán chi phí</t>
  </si>
  <si>
    <t>Cô Loan</t>
  </si>
  <si>
    <t>Anh văn chuyên ngành</t>
  </si>
  <si>
    <t>Cô Vũ</t>
  </si>
  <si>
    <t>Toiec 3</t>
  </si>
  <si>
    <t>Cô Nga</t>
  </si>
  <si>
    <t>Kế toán tài chính 3</t>
  </si>
  <si>
    <t>Giáo dục thể chất</t>
  </si>
  <si>
    <t>Thầy Hùng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</si>
</sst>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  <numFmt numFmtId="205" formatCode="[$-409]dddd\,\ mmmm\ d\,\ yyyy"/>
  </numFmts>
  <fonts count="11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sz val="28"/>
      <color indexed="8"/>
      <name val="Arial"/>
      <family val="0"/>
    </font>
    <font>
      <sz val="24"/>
      <color indexed="8"/>
      <name val="Arial"/>
      <family val="0"/>
    </font>
    <font>
      <b/>
      <sz val="28"/>
      <color indexed="8"/>
      <name val="Arial"/>
      <family val="0"/>
    </font>
    <font>
      <b/>
      <sz val="26"/>
      <color indexed="8"/>
      <name val="Arial"/>
      <family val="0"/>
    </font>
    <font>
      <b/>
      <sz val="36"/>
      <color indexed="10"/>
      <name val="Arial"/>
      <family val="0"/>
    </font>
    <font>
      <b/>
      <sz val="32"/>
      <color indexed="10"/>
      <name val="Arial"/>
      <family val="0"/>
    </font>
    <font>
      <b/>
      <sz val="28"/>
      <color indexed="8"/>
      <name val="Times New Roman"/>
      <family val="0"/>
    </font>
    <font>
      <sz val="28"/>
      <color indexed="8"/>
      <name val="Times New Roman"/>
      <family val="0"/>
    </font>
    <font>
      <b/>
      <u val="single"/>
      <sz val="28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105" fillId="0" borderId="0" xfId="0" applyFont="1" applyBorder="1" applyAlignment="1">
      <alignment/>
    </xf>
    <xf numFmtId="198" fontId="106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6" fillId="0" borderId="10" xfId="0" applyNumberFormat="1" applyFont="1" applyBorder="1" applyAlignment="1">
      <alignment horizontal="left"/>
    </xf>
    <xf numFmtId="49" fontId="107" fillId="36" borderId="24" xfId="0" applyNumberFormat="1" applyFont="1" applyFill="1" applyBorder="1" applyAlignment="1" quotePrefix="1">
      <alignment horizontal="center" vertical="center" shrinkToFit="1"/>
    </xf>
    <xf numFmtId="0" fontId="108" fillId="36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107" fillId="36" borderId="0" xfId="0" applyFont="1" applyFill="1" applyBorder="1" applyAlignment="1">
      <alignment horizontal="left" vertical="center" shrinkToFit="1"/>
    </xf>
    <xf numFmtId="0" fontId="109" fillId="36" borderId="0" xfId="0" applyFont="1" applyFill="1" applyBorder="1" applyAlignment="1">
      <alignment horizontal="left" vertical="center" shrinkToFit="1"/>
    </xf>
    <xf numFmtId="49" fontId="107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 quotePrefix="1">
      <alignment/>
    </xf>
    <xf numFmtId="49" fontId="0" fillId="37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31" fillId="0" borderId="14" xfId="0" applyNumberFormat="1" applyFont="1" applyBorder="1" applyAlignment="1">
      <alignment/>
    </xf>
    <xf numFmtId="14" fontId="31" fillId="0" borderId="25" xfId="0" applyNumberFormat="1" applyFont="1" applyBorder="1" applyAlignment="1">
      <alignment/>
    </xf>
    <xf numFmtId="0" fontId="47" fillId="0" borderId="26" xfId="57" applyFont="1" applyFill="1" applyBorder="1" applyAlignment="1">
      <alignment horizontal="center" vertical="center" shrinkToFit="1"/>
      <protection/>
    </xf>
    <xf numFmtId="0" fontId="1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98" fontId="44" fillId="0" borderId="0" xfId="0" applyNumberFormat="1" applyFont="1" applyBorder="1" applyAlignment="1">
      <alignment/>
    </xf>
    <xf numFmtId="2" fontId="45" fillId="36" borderId="0" xfId="0" applyNumberFormat="1" applyFont="1" applyFill="1" applyBorder="1" applyAlignment="1">
      <alignment horizontal="center"/>
    </xf>
    <xf numFmtId="0" fontId="48" fillId="0" borderId="27" xfId="57" applyFont="1" applyFill="1" applyBorder="1" applyAlignment="1">
      <alignment horizontal="center" vertical="center" shrinkToFit="1"/>
      <protection/>
    </xf>
    <xf numFmtId="0" fontId="49" fillId="0" borderId="27" xfId="0" applyFont="1" applyFill="1" applyBorder="1" applyAlignment="1">
      <alignment vertical="center" shrinkToFit="1"/>
    </xf>
    <xf numFmtId="0" fontId="48" fillId="0" borderId="29" xfId="0" applyFont="1" applyFill="1" applyBorder="1" applyAlignment="1">
      <alignment vertical="center"/>
    </xf>
    <xf numFmtId="14" fontId="49" fillId="0" borderId="3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9" fillId="0" borderId="30" xfId="0" applyFont="1" applyFill="1" applyBorder="1" applyAlignment="1">
      <alignment horizontal="center" vertical="center" shrinkToFit="1"/>
    </xf>
    <xf numFmtId="0" fontId="110" fillId="0" borderId="30" xfId="57" applyFont="1" applyFill="1" applyBorder="1" applyAlignment="1">
      <alignment horizontal="center" vertical="center" wrapText="1"/>
      <protection/>
    </xf>
    <xf numFmtId="0" fontId="111" fillId="0" borderId="24" xfId="0" applyFont="1" applyFill="1" applyBorder="1" applyAlignment="1">
      <alignment horizontal="center" vertical="center" shrinkToFit="1"/>
    </xf>
    <xf numFmtId="0" fontId="107" fillId="0" borderId="24" xfId="0" applyFont="1" applyFill="1" applyBorder="1" applyAlignment="1">
      <alignment horizontal="center" vertical="center" shrinkToFit="1"/>
    </xf>
    <xf numFmtId="0" fontId="111" fillId="0" borderId="24" xfId="0" applyFont="1" applyBorder="1" applyAlignment="1">
      <alignment horizontal="center" vertical="center" shrinkToFit="1"/>
    </xf>
    <xf numFmtId="0" fontId="112" fillId="0" borderId="24" xfId="0" applyFont="1" applyBorder="1" applyAlignment="1">
      <alignment horizontal="center" vertical="center" shrinkToFit="1"/>
    </xf>
    <xf numFmtId="0" fontId="110" fillId="0" borderId="0" xfId="57" applyFont="1" applyFill="1" applyBorder="1" applyAlignment="1">
      <alignment horizontal="center" vertical="center" wrapText="1"/>
      <protection/>
    </xf>
    <xf numFmtId="0" fontId="111" fillId="0" borderId="0" xfId="0" applyFont="1" applyFill="1" applyBorder="1" applyAlignment="1">
      <alignment horizontal="center" vertical="center" shrinkToFit="1"/>
    </xf>
    <xf numFmtId="0" fontId="107" fillId="0" borderId="0" xfId="0" applyFont="1" applyFill="1" applyBorder="1" applyAlignment="1">
      <alignment horizontal="center" vertical="center" shrinkToFit="1"/>
    </xf>
    <xf numFmtId="0" fontId="111" fillId="0" borderId="0" xfId="0" applyFont="1" applyBorder="1" applyAlignment="1">
      <alignment horizontal="center" vertical="center" shrinkToFit="1"/>
    </xf>
    <xf numFmtId="0" fontId="112" fillId="0" borderId="0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2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8858250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62865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38275" y="36766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476250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601325"/>
          <a:ext cx="842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40</xdr:row>
      <xdr:rowOff>200025</xdr:rowOff>
    </xdr:from>
    <xdr:to>
      <xdr:col>15</xdr:col>
      <xdr:colOff>133350</xdr:colOff>
      <xdr:row>330</xdr:row>
      <xdr:rowOff>28575</xdr:rowOff>
    </xdr:to>
    <xdr:sp>
      <xdr:nvSpPr>
        <xdr:cNvPr id="9" name="AutoShape 40"/>
        <xdr:cNvSpPr>
          <a:spLocks/>
        </xdr:cNvSpPr>
      </xdr:nvSpPr>
      <xdr:spPr>
        <a:xfrm>
          <a:off x="285750" y="10648950"/>
          <a:ext cx="13706475" cy="41910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4,0)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học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10/11/2018.
</a:t>
          </a:r>
          <a:r>
            <a:rPr lang="en-US" cap="none" sz="2800" b="1" i="0" u="none" baseline="0">
              <a:solidFill>
                <a:srgbClr val="000000"/>
              </a:solidFill>
            </a:rPr>
            <a:t>- </a:t>
          </a:r>
          <a:r>
            <a:rPr lang="en-US" cap="none" sz="2800" b="0" i="0" u="none" baseline="0">
              <a:solidFill>
                <a:srgbClr val="000000"/>
              </a:solidFill>
            </a:rPr>
            <a:t>Nhà trường tổ chức thi lại vào tháng </a:t>
          </a:r>
          <a:r>
            <a:rPr lang="en-US" cap="none" sz="2800" b="1" i="0" u="sng" baseline="0">
              <a:solidFill>
                <a:srgbClr val="FF0000"/>
              </a:solidFill>
            </a:rPr>
            <a:t>01/2019</a:t>
          </a:r>
          <a:r>
            <a:rPr lang="en-US" cap="none" sz="2800" b="0" i="0" u="none" baseline="0">
              <a:solidFill>
                <a:srgbClr val="000000"/>
              </a:solidFill>
            </a:rPr>
            <a:t>. 
</a:t>
          </a:r>
          <a:r>
            <a:rPr lang="en-US" cap="none" sz="2800" b="0" i="0" u="none" baseline="0">
              <a:solidFill>
                <a:srgbClr val="000000"/>
              </a:solidFill>
            </a:rPr>
            <a:t>- Đăng ký thi lại từ </a:t>
          </a:r>
          <a:r>
            <a:rPr lang="en-US" cap="none" sz="2800" b="1" i="0" u="none" baseline="0">
              <a:solidFill>
                <a:srgbClr val="000000"/>
              </a:solidFill>
            </a:rPr>
            <a:t>01/12/2018</a:t>
          </a:r>
          <a:r>
            <a:rPr lang="en-US" cap="none" sz="2800" b="0" i="0" u="none" baseline="0">
              <a:solidFill>
                <a:srgbClr val="000000"/>
              </a:solidFill>
            </a:rPr>
            <a:t> đến </a:t>
          </a:r>
          <a:r>
            <a:rPr lang="en-US" cap="none" sz="2800" b="1" i="0" u="none" baseline="0">
              <a:solidFill>
                <a:srgbClr val="000000"/>
              </a:solidFill>
            </a:rPr>
            <a:t>20/12/2018</a:t>
          </a:r>
          <a:r>
            <a:rPr lang="en-US" cap="none" sz="2800" b="0" i="0" u="none" baseline="0">
              <a:solidFill>
                <a:srgbClr val="000000"/>
              </a:solidFill>
            </a:rPr>
            <a:t>. Khi đăng ký thi xem lịch thi kèm theo.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học lại từ ngày </a:t>
          </a:r>
          <a:r>
            <a:rPr lang="en-US" cap="none" sz="2800" b="1" i="0" u="none" baseline="0">
              <a:solidFill>
                <a:srgbClr val="000000"/>
              </a:solidFill>
            </a:rPr>
            <a:t>01/12/2018</a:t>
          </a:r>
          <a:r>
            <a:rPr lang="en-US" cap="none" sz="2800" b="0" i="0" u="none" baseline="0">
              <a:solidFill>
                <a:srgbClr val="000000"/>
              </a:solidFill>
            </a:rPr>
            <a:t> đến hết ngày </a:t>
          </a:r>
          <a:r>
            <a:rPr lang="en-US" cap="none" sz="2800" b="1" i="0" u="none" baseline="0">
              <a:solidFill>
                <a:srgbClr val="000000"/>
              </a:solidFill>
            </a:rPr>
            <a:t>01/01/2019</a:t>
          </a:r>
          <a:r>
            <a:rPr lang="en-US" cap="none" sz="2800" b="0" i="0" u="none" baseline="0">
              <a:solidFill>
                <a:srgbClr val="000000"/>
              </a:solidFill>
            </a:rPr>
            <a:t>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thi lần 2 và học lại tại văn phòng cơ sở đang học.
</a:t>
          </a:r>
          <a:r>
            <a:rPr lang="en-US" cap="none" sz="2800" b="0" i="0" u="none" baseline="0">
              <a:solidFill>
                <a:srgbClr val="000000"/>
              </a:solidFill>
            </a:rPr>
            <a:t>- Mọi thắc mắc liên hệ: 02543.844.444 để được giải đáp thắc mắc.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6"/>
  <sheetViews>
    <sheetView showGridLines="0" tabSelected="1" zoomScale="70" zoomScaleNormal="70" zoomScalePageLayoutView="0" workbookViewId="0" topLeftCell="A7">
      <selection activeCell="P13" sqref="P13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97" t="s">
        <v>0</v>
      </c>
      <c r="B1" s="197"/>
      <c r="C1" s="197"/>
      <c r="D1" s="197"/>
    </row>
    <row r="2" spans="1:13" ht="18.75">
      <c r="A2" s="197" t="s">
        <v>1</v>
      </c>
      <c r="B2" s="197"/>
      <c r="C2" s="197"/>
      <c r="D2" s="197"/>
      <c r="G2" s="198" t="s">
        <v>53</v>
      </c>
      <c r="H2" s="198"/>
      <c r="I2" s="198"/>
      <c r="J2" s="198"/>
      <c r="K2" s="198"/>
      <c r="L2" s="198"/>
      <c r="M2" s="198"/>
    </row>
    <row r="3" ht="12.75"/>
    <row r="4" ht="12.75"/>
    <row r="5" spans="1:13" ht="33">
      <c r="A5" s="196" t="s">
        <v>61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8.75">
      <c r="A6" s="1"/>
      <c r="B6" s="1"/>
      <c r="C6" s="1"/>
      <c r="D6" s="5" t="s">
        <v>51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82" t="str">
        <f>VLOOKUP($F$13,$C$49:$E$56,1,0)</f>
        <v>Kế toán chi phí</v>
      </c>
      <c r="E9" s="182"/>
      <c r="G9" s="74" t="s">
        <v>15</v>
      </c>
      <c r="H9" s="183" t="str">
        <f>VLOOKUP($F$13,$C$49:$E$56,2,0)</f>
        <v>Cô Loan</v>
      </c>
      <c r="I9" s="184"/>
      <c r="J9" s="184"/>
      <c r="K9" s="184"/>
      <c r="L9" s="184"/>
      <c r="M9" s="185"/>
    </row>
    <row r="10" spans="1:14" ht="15.75">
      <c r="A10" s="37"/>
      <c r="B10" s="8"/>
      <c r="C10" s="74" t="s">
        <v>16</v>
      </c>
      <c r="D10" s="186" t="str">
        <f>VLOOKUP($F$13,$C$49:$E$56,3,0)</f>
        <v>-</v>
      </c>
      <c r="E10" s="186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189" t="s">
        <v>19</v>
      </c>
      <c r="E11" s="189"/>
      <c r="F11" s="12">
        <f ca="1">TODAY()</f>
        <v>43441</v>
      </c>
      <c r="G11" s="13"/>
      <c r="H11" s="190" t="s">
        <v>20</v>
      </c>
      <c r="I11" s="190"/>
      <c r="J11" s="190"/>
      <c r="K11" s="191"/>
      <c r="L11" s="179" t="str">
        <f>VLOOKUP($F$13,$C$48:$G$56,5,0)</f>
        <v>-</v>
      </c>
      <c r="M11" s="180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143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62</v>
      </c>
      <c r="G16" s="24"/>
      <c r="H16" s="187" t="s">
        <v>21</v>
      </c>
      <c r="I16" s="187"/>
      <c r="J16" s="187"/>
      <c r="K16" s="188"/>
      <c r="L16" s="25">
        <f>COUNTA(A70:A92)</f>
        <v>21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68" t="s">
        <v>22</v>
      </c>
      <c r="E24" s="168"/>
      <c r="F24" s="68" t="str">
        <f>C62&amp;" "&amp;D62</f>
        <v>Đinh Thái Anh  Hào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68" t="s">
        <v>23</v>
      </c>
      <c r="E26" s="169"/>
      <c r="F26" s="31" t="str">
        <f>E62</f>
        <v>26/11/1991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67"/>
      <c r="E27" s="167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68" t="s">
        <v>24</v>
      </c>
      <c r="E28" s="169"/>
      <c r="F28" s="125" t="str">
        <f>F62</f>
        <v>BRVT</v>
      </c>
      <c r="G28" s="126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81" t="s">
        <v>33</v>
      </c>
      <c r="E30" s="181"/>
      <c r="F30" s="181"/>
      <c r="G30" s="181"/>
      <c r="H30" s="181"/>
      <c r="I30" s="181"/>
      <c r="J30" s="181"/>
      <c r="K30" s="181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 t="s">
        <v>36</v>
      </c>
      <c r="F32" s="107">
        <f>G62</f>
        <v>0</v>
      </c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37</v>
      </c>
      <c r="F33" s="107">
        <f>IF($I$58=2,AVERAGE($H$62:$I$62),H62)</f>
        <v>8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48</v>
      </c>
      <c r="F34" s="107">
        <f>J62</f>
        <v>7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 t="s">
        <v>49</v>
      </c>
      <c r="F35" s="107">
        <f>K62</f>
        <v>0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38</v>
      </c>
      <c r="F36" s="107">
        <f>L62</f>
        <v>4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>
        <f>IF(LEFT(F39,1)="T",M62,"")</f>
      </c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39</v>
      </c>
      <c r="F38" s="111">
        <f>N62</f>
        <v>5.4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46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141</v>
      </c>
      <c r="D49" s="55" t="s">
        <v>142</v>
      </c>
      <c r="E49" s="121" t="s">
        <v>50</v>
      </c>
      <c r="F49" s="55" t="s">
        <v>50</v>
      </c>
      <c r="G49" s="56" t="s">
        <v>50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143</v>
      </c>
      <c r="D50" s="55" t="s">
        <v>144</v>
      </c>
      <c r="E50" s="121" t="s">
        <v>50</v>
      </c>
      <c r="F50" s="55" t="s">
        <v>50</v>
      </c>
      <c r="G50" s="56" t="s">
        <v>50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145</v>
      </c>
      <c r="D51" s="55" t="s">
        <v>146</v>
      </c>
      <c r="E51" s="121" t="s">
        <v>50</v>
      </c>
      <c r="F51" s="55" t="s">
        <v>50</v>
      </c>
      <c r="G51" s="56" t="s">
        <v>50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147</v>
      </c>
      <c r="D52" s="55" t="s">
        <v>148</v>
      </c>
      <c r="E52" s="121" t="s">
        <v>50</v>
      </c>
      <c r="F52" s="55" t="s">
        <v>50</v>
      </c>
      <c r="G52" s="56" t="s">
        <v>50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 t="s">
        <v>149</v>
      </c>
      <c r="D53" s="55" t="s">
        <v>144</v>
      </c>
      <c r="E53" s="121" t="s">
        <v>50</v>
      </c>
      <c r="F53" s="55" t="s">
        <v>50</v>
      </c>
      <c r="G53" s="56" t="s">
        <v>50</v>
      </c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 t="s">
        <v>150</v>
      </c>
      <c r="D54" s="55" t="s">
        <v>151</v>
      </c>
      <c r="E54" s="121" t="s">
        <v>50</v>
      </c>
      <c r="F54" s="121" t="s">
        <v>50</v>
      </c>
      <c r="G54" s="121" t="s">
        <v>50</v>
      </c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45</v>
      </c>
      <c r="I58" s="36"/>
      <c r="J58" s="84" t="s">
        <v>45</v>
      </c>
      <c r="K58" s="36"/>
      <c r="L58" s="20"/>
      <c r="M58" s="20"/>
    </row>
    <row r="59" spans="1:15" ht="73.5" customHeight="1" hidden="1">
      <c r="A59" s="20"/>
      <c r="B59" s="161" t="s">
        <v>42</v>
      </c>
      <c r="C59" s="172" t="s">
        <v>3</v>
      </c>
      <c r="D59" s="173"/>
      <c r="E59" s="178" t="s">
        <v>4</v>
      </c>
      <c r="F59" s="178" t="s">
        <v>5</v>
      </c>
      <c r="G59" s="164" t="s">
        <v>6</v>
      </c>
      <c r="H59" s="164" t="s">
        <v>7</v>
      </c>
      <c r="I59" s="164"/>
      <c r="J59" s="164" t="s">
        <v>8</v>
      </c>
      <c r="K59" s="164"/>
      <c r="L59" s="165" t="s">
        <v>9</v>
      </c>
      <c r="M59" s="166"/>
      <c r="N59" s="161" t="s">
        <v>10</v>
      </c>
      <c r="O59" s="161" t="s">
        <v>11</v>
      </c>
    </row>
    <row r="60" spans="1:15" ht="15.75" hidden="1">
      <c r="A60" s="20"/>
      <c r="B60" s="170"/>
      <c r="C60" s="174"/>
      <c r="D60" s="175"/>
      <c r="E60" s="170"/>
      <c r="F60" s="170"/>
      <c r="G60" s="164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40</v>
      </c>
      <c r="M60" s="4" t="s">
        <v>41</v>
      </c>
      <c r="N60" s="162"/>
      <c r="O60" s="162"/>
    </row>
    <row r="61" spans="1:15" ht="15.75" hidden="1">
      <c r="A61" s="20"/>
      <c r="B61" s="171"/>
      <c r="C61" s="176"/>
      <c r="D61" s="177"/>
      <c r="E61" s="171"/>
      <c r="F61" s="171"/>
      <c r="G61" s="4"/>
      <c r="H61" s="3"/>
      <c r="I61" s="3"/>
      <c r="J61" s="3"/>
      <c r="K61" s="3"/>
      <c r="L61" s="4"/>
      <c r="M61" s="4"/>
      <c r="N61" s="163"/>
      <c r="O61" s="163"/>
    </row>
    <row r="62" spans="1:15" ht="26.25" customHeight="1" hidden="1">
      <c r="A62" s="20"/>
      <c r="B62" s="82" t="str">
        <f>VLOOKUP($F$16,$B$70:$F$92,1,0)</f>
        <v>LTCD-205-K7</v>
      </c>
      <c r="C62" s="82" t="str">
        <f>VLOOKUP($F$16,$B$70:$F$92,2,0)</f>
        <v>Đinh Thái Anh </v>
      </c>
      <c r="D62" s="82" t="str">
        <f>VLOOKUP($F$16,$B$70:$F$92,3,0)</f>
        <v>Hào</v>
      </c>
      <c r="E62" s="82" t="str">
        <f>VLOOKUP($F$16,$B$70:$F$92,4,0)</f>
        <v>26/11/1991</v>
      </c>
      <c r="F62" s="82" t="str">
        <f>VLOOKUP($F$16,$B$70:$F$92,5,0)</f>
        <v>BRVT</v>
      </c>
      <c r="G62" s="82">
        <f>VLOOKUP($F$16,IF($F$13=$C$49,$B$70:$O$92,IF($F$13=$C$50,$B$100:$O$120,IF($F$13=$C$51,$B$129:$O$151,IF($F$13=$C$52,$B$159:$O$183,IF($F$13=$C$53,$B$190:$O$211,IF($F$13=$C$54,$B$220:$O$242,IF($F$13=$C$55,$B$251:$O$269,$B$278:$O$296))))))),6,0)</f>
        <v>0</v>
      </c>
      <c r="H62" s="82">
        <f>VLOOKUP($F$16,IF($F$13=$C$49,$B$70:$O$92,IF($F$13=$C$50,$B$100:$O$120,IF($F$13=$C$51,$B$129:$O$151,IF($F$13=$C$52,$B$159:$O$183,IF($F$13=$C$53,$B$190:$O$211,IF($F$13=$C$54,$B$220:$O$242,IF($F$13=$C$55,$B$251:$O$269,$B$278:$O$296))))))),7,0)</f>
        <v>8</v>
      </c>
      <c r="I62" s="82">
        <f>VLOOKUP($F$16,IF($F$13=$C$49,$B$70:$O$92,IF($F$13=$C$50,$B$100:$O$120,IF($F$13=$C$51,$B$129:$O$151,IF($F$13=$C$52,$B$159:$O$183,IF($F$13=$C$53,$B$190:$O$211,IF($F$13=$C$54,$B$220:$O$242,IF($F$13=$C$55,$B$251:$O$269,$B$278:$O$296))))))),8,0)</f>
        <v>0</v>
      </c>
      <c r="J62" s="82">
        <f>VLOOKUP($F$16,IF($F$13=$C$49,$B$70:$O$92,IF($F$13=$C$50,$B$100:$O$120,IF($F$13=$C$51,$B$129:$O$151,IF($F$13=$C$52,$B$159:$O$183,IF($F$13=$C$53,$B$190:$O$211,IF($F$13=$C$54,$B$220:$O$242,IF($F$13=$C$55,$B$251:$O$269,$B$278:$O$296))))))),9,0)</f>
        <v>7</v>
      </c>
      <c r="K62" s="82">
        <f>VLOOKUP($F$16,IF($F$13=$C$49,$B$70:$O$92,IF($F$13=$C$50,$B$100:$O$120,IF($F$13=$C$51,$B$129:$O$151,IF($F$13=$C$52,$B$159:$O$183,IF($F$13=$C$53,$B$190:$O$211,IF($F$13=$C$54,$B$220:$O$242,IF($F$13=$C$55,$B$251:$O$269,$B$278:$O$296))))))),10,0)</f>
        <v>0</v>
      </c>
      <c r="L62" s="82">
        <f>VLOOKUP($F$16,IF($F$13=$C$49,$B$70:$O$92,IF($F$13=$C$50,$B$100:$O$120,IF($F$13=$C$51,$B$129:$O$151,IF($F$13=$C$52,$B$159:$O$183,IF($F$13=$C$53,$B$190:$O$211,IF($F$13=$C$54,$B$220:$O$242,IF($F$13=$C$55,$B$251:$O$269,$B$278:$O$296))))))),11,0)</f>
        <v>4</v>
      </c>
      <c r="M62" s="82">
        <f>VLOOKUP($F$16,IF($F$13=$C$49,$B$70:$O$92,IF($F$13=$C$50,$B$100:$O$120,IF($F$13=$C$51,$B$129:$O$151,IF($F$13=$C$52,$B$159:$O$183,IF($F$13=$C$53,$B$190:$O$211,IF($F$13=$C$54,$B$220:$O$242,IF($F$13=$C$55,$B$251:$O$269,$B$278:$O$296))))))),12,0)</f>
        <v>0</v>
      </c>
      <c r="N62" s="82">
        <f>VLOOKUP($F$16,IF($F$13=$C$49,$B$70:$O$92,IF($F$13=$C$50,$B$100:$O$120,IF($F$13=$C$51,$B$129:$O$151,IF($F$13=$C$52,$B$159:$O$183,IF($F$13=$C$53,$B$190:$O$211,IF($F$13=$C$54,$B$220:$O$242,IF($F$13=$C$55,$B$251:$O$269,$B$278:$O$296))))))),13,0)</f>
        <v>5.4</v>
      </c>
      <c r="O62" s="82">
        <f>VLOOKUP($F$16,IF($F$13=$C$49,$B$70:$O$92,IF($F$13=$C$50,$B$100:$O$120,IF($F$13=$C$51,$B$129:$O$151,IF($F$13=$C$52,$B$159:$O$183,IF($F$13=$C$53,$B$190:$O$211,IF($F$13=$C$54,$B$220:$O$242,IF($F$13=$C$55,$B$251:$O$269,$B$278:$O$296))))))),14,0)</f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Phân tích báo cáo tài chính</v>
      </c>
    </row>
    <row r="67" spans="1:16" ht="63.75" customHeight="1" hidden="1">
      <c r="A67" s="178" t="s">
        <v>2</v>
      </c>
      <c r="B67" s="161" t="s">
        <v>42</v>
      </c>
      <c r="C67" s="172" t="s">
        <v>3</v>
      </c>
      <c r="D67" s="173"/>
      <c r="E67" s="178" t="s">
        <v>4</v>
      </c>
      <c r="F67" s="178" t="s">
        <v>5</v>
      </c>
      <c r="G67" s="164" t="s">
        <v>6</v>
      </c>
      <c r="H67" s="164" t="s">
        <v>7</v>
      </c>
      <c r="I67" s="164"/>
      <c r="J67" s="164" t="s">
        <v>8</v>
      </c>
      <c r="K67" s="164"/>
      <c r="L67" s="165" t="s">
        <v>9</v>
      </c>
      <c r="M67" s="166"/>
      <c r="N67" s="161" t="s">
        <v>10</v>
      </c>
      <c r="O67" s="161" t="s">
        <v>11</v>
      </c>
      <c r="P67" s="124" t="s">
        <v>54</v>
      </c>
    </row>
    <row r="68" spans="1:15" ht="15.75" hidden="1">
      <c r="A68" s="170"/>
      <c r="B68" s="170"/>
      <c r="C68" s="174"/>
      <c r="D68" s="175"/>
      <c r="E68" s="170"/>
      <c r="F68" s="170"/>
      <c r="G68" s="164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40</v>
      </c>
      <c r="M68" s="4" t="s">
        <v>41</v>
      </c>
      <c r="N68" s="162"/>
      <c r="O68" s="162"/>
    </row>
    <row r="69" spans="1:15" ht="15.75" hidden="1">
      <c r="A69" s="171"/>
      <c r="B69" s="171"/>
      <c r="C69" s="176"/>
      <c r="D69" s="177"/>
      <c r="E69" s="171"/>
      <c r="F69" s="171"/>
      <c r="G69" s="105"/>
      <c r="H69" s="192"/>
      <c r="I69" s="193"/>
      <c r="J69" s="192"/>
      <c r="K69" s="193"/>
      <c r="L69" s="194"/>
      <c r="M69" s="195"/>
      <c r="N69" s="163"/>
      <c r="O69" s="163"/>
    </row>
    <row r="70" spans="1:17" ht="16.5" hidden="1">
      <c r="A70" s="2">
        <v>1</v>
      </c>
      <c r="B70" s="142" t="s">
        <v>62</v>
      </c>
      <c r="C70" s="143" t="s">
        <v>63</v>
      </c>
      <c r="D70" s="144" t="s">
        <v>64</v>
      </c>
      <c r="E70" s="145" t="s">
        <v>65</v>
      </c>
      <c r="F70" s="148" t="s">
        <v>47</v>
      </c>
      <c r="G70" s="149"/>
      <c r="H70" s="150">
        <v>9</v>
      </c>
      <c r="I70" s="151"/>
      <c r="J70" s="152">
        <v>9</v>
      </c>
      <c r="K70" s="114"/>
      <c r="L70" s="114">
        <v>5</v>
      </c>
      <c r="M70" s="103"/>
      <c r="N70" s="109">
        <f>H70*0.2+J70*0.2+L70*0.6</f>
        <v>6.6</v>
      </c>
      <c r="O70" s="104"/>
      <c r="P70" s="108"/>
      <c r="Q70" s="113"/>
    </row>
    <row r="71" spans="1:17" ht="16.5" hidden="1">
      <c r="A71" s="2">
        <v>2</v>
      </c>
      <c r="B71" s="142" t="s">
        <v>66</v>
      </c>
      <c r="C71" s="143" t="s">
        <v>67</v>
      </c>
      <c r="D71" s="144" t="s">
        <v>68</v>
      </c>
      <c r="E71" s="145" t="s">
        <v>69</v>
      </c>
      <c r="F71" s="148" t="s">
        <v>56</v>
      </c>
      <c r="G71" s="149"/>
      <c r="H71" s="150">
        <v>10</v>
      </c>
      <c r="I71" s="151"/>
      <c r="J71" s="152">
        <v>10</v>
      </c>
      <c r="K71" s="114"/>
      <c r="L71" s="114">
        <v>6.5</v>
      </c>
      <c r="M71" s="103"/>
      <c r="N71" s="109">
        <f aca="true" t="shared" si="0" ref="N71:N90">H71*0.2+J71*0.2+L71*0.6</f>
        <v>7.9</v>
      </c>
      <c r="O71" s="104"/>
      <c r="Q71" s="113"/>
    </row>
    <row r="72" spans="1:17" ht="16.5" hidden="1">
      <c r="A72" s="2">
        <v>3</v>
      </c>
      <c r="B72" s="142" t="s">
        <v>70</v>
      </c>
      <c r="C72" s="143" t="s">
        <v>71</v>
      </c>
      <c r="D72" s="144" t="s">
        <v>72</v>
      </c>
      <c r="E72" s="145" t="s">
        <v>73</v>
      </c>
      <c r="F72" s="148" t="s">
        <v>114</v>
      </c>
      <c r="G72" s="149"/>
      <c r="H72" s="150">
        <v>10</v>
      </c>
      <c r="I72" s="151"/>
      <c r="J72" s="152">
        <v>10</v>
      </c>
      <c r="K72" s="114"/>
      <c r="L72" s="114">
        <v>7.5</v>
      </c>
      <c r="M72" s="103"/>
      <c r="N72" s="109">
        <f t="shared" si="0"/>
        <v>8.5</v>
      </c>
      <c r="O72" s="104"/>
      <c r="Q72" s="113"/>
    </row>
    <row r="73" spans="1:17" ht="16.5" hidden="1">
      <c r="A73" s="2">
        <v>4</v>
      </c>
      <c r="B73" s="142" t="s">
        <v>74</v>
      </c>
      <c r="C73" s="143" t="s">
        <v>75</v>
      </c>
      <c r="D73" s="144" t="s">
        <v>76</v>
      </c>
      <c r="E73" s="145" t="s">
        <v>77</v>
      </c>
      <c r="F73" s="148" t="s">
        <v>47</v>
      </c>
      <c r="G73" s="149"/>
      <c r="H73" s="150">
        <v>10</v>
      </c>
      <c r="I73" s="151"/>
      <c r="J73" s="152">
        <v>10</v>
      </c>
      <c r="K73" s="114"/>
      <c r="L73" s="114">
        <v>7.5</v>
      </c>
      <c r="M73" s="103"/>
      <c r="N73" s="109">
        <f t="shared" si="0"/>
        <v>8.5</v>
      </c>
      <c r="O73" s="104"/>
      <c r="Q73" s="113"/>
    </row>
    <row r="74" spans="1:17" ht="16.5" hidden="1">
      <c r="A74" s="2">
        <v>5</v>
      </c>
      <c r="B74" s="142" t="s">
        <v>119</v>
      </c>
      <c r="C74" s="143" t="s">
        <v>78</v>
      </c>
      <c r="D74" s="144" t="s">
        <v>72</v>
      </c>
      <c r="E74" s="145" t="s">
        <v>79</v>
      </c>
      <c r="F74" s="148" t="s">
        <v>52</v>
      </c>
      <c r="G74" s="149"/>
      <c r="H74" s="150">
        <v>10</v>
      </c>
      <c r="I74" s="151"/>
      <c r="J74" s="152">
        <v>10</v>
      </c>
      <c r="K74" s="114"/>
      <c r="L74" s="114">
        <v>5</v>
      </c>
      <c r="M74" s="103"/>
      <c r="N74" s="109">
        <f t="shared" si="0"/>
        <v>7</v>
      </c>
      <c r="O74" s="104"/>
      <c r="Q74" s="113"/>
    </row>
    <row r="75" spans="1:17" ht="16.5" hidden="1">
      <c r="A75" s="2">
        <v>6</v>
      </c>
      <c r="B75" s="142" t="s">
        <v>120</v>
      </c>
      <c r="C75" s="143" t="s">
        <v>80</v>
      </c>
      <c r="D75" s="144" t="s">
        <v>57</v>
      </c>
      <c r="E75" s="145" t="s">
        <v>81</v>
      </c>
      <c r="F75" s="148" t="s">
        <v>115</v>
      </c>
      <c r="G75" s="149"/>
      <c r="H75" s="150">
        <v>10</v>
      </c>
      <c r="I75" s="151"/>
      <c r="J75" s="152">
        <v>9</v>
      </c>
      <c r="K75" s="114"/>
      <c r="L75" s="114">
        <v>8</v>
      </c>
      <c r="M75" s="103"/>
      <c r="N75" s="109">
        <f t="shared" si="0"/>
        <v>8.6</v>
      </c>
      <c r="O75" s="104"/>
      <c r="Q75" s="113"/>
    </row>
    <row r="76" spans="1:17" ht="16.5" hidden="1">
      <c r="A76" s="2">
        <v>7</v>
      </c>
      <c r="B76" s="142" t="s">
        <v>121</v>
      </c>
      <c r="C76" s="143" t="s">
        <v>82</v>
      </c>
      <c r="D76" s="144" t="s">
        <v>83</v>
      </c>
      <c r="E76" s="145" t="s">
        <v>84</v>
      </c>
      <c r="F76" s="148" t="s">
        <v>116</v>
      </c>
      <c r="G76" s="149"/>
      <c r="H76" s="150">
        <v>9</v>
      </c>
      <c r="I76" s="151"/>
      <c r="J76" s="152">
        <v>8</v>
      </c>
      <c r="K76" s="114"/>
      <c r="L76" s="114">
        <v>5</v>
      </c>
      <c r="M76" s="103"/>
      <c r="N76" s="109">
        <f t="shared" si="0"/>
        <v>6.4</v>
      </c>
      <c r="O76" s="104"/>
      <c r="Q76" s="113"/>
    </row>
    <row r="77" spans="1:17" ht="16.5" hidden="1">
      <c r="A77" s="2">
        <v>8</v>
      </c>
      <c r="B77" s="142" t="s">
        <v>122</v>
      </c>
      <c r="C77" s="143" t="s">
        <v>85</v>
      </c>
      <c r="D77" s="144" t="s">
        <v>86</v>
      </c>
      <c r="E77" s="145" t="s">
        <v>87</v>
      </c>
      <c r="F77" s="148" t="s">
        <v>47</v>
      </c>
      <c r="G77" s="149"/>
      <c r="H77" s="150">
        <v>10</v>
      </c>
      <c r="I77" s="151"/>
      <c r="J77" s="152">
        <v>10</v>
      </c>
      <c r="K77" s="114"/>
      <c r="L77" s="114">
        <v>8</v>
      </c>
      <c r="M77" s="103"/>
      <c r="N77" s="109">
        <f t="shared" si="0"/>
        <v>8.8</v>
      </c>
      <c r="O77" s="104"/>
      <c r="Q77" s="113"/>
    </row>
    <row r="78" spans="1:17" ht="16.5" hidden="1">
      <c r="A78" s="2">
        <v>9</v>
      </c>
      <c r="B78" s="142" t="s">
        <v>123</v>
      </c>
      <c r="C78" s="143" t="s">
        <v>88</v>
      </c>
      <c r="D78" s="144" t="s">
        <v>89</v>
      </c>
      <c r="E78" s="145" t="s">
        <v>90</v>
      </c>
      <c r="F78" s="148" t="s">
        <v>47</v>
      </c>
      <c r="G78" s="149"/>
      <c r="H78" s="150">
        <v>10</v>
      </c>
      <c r="I78" s="151"/>
      <c r="J78" s="152">
        <v>10</v>
      </c>
      <c r="K78" s="114"/>
      <c r="L78" s="114">
        <v>7.5</v>
      </c>
      <c r="M78" s="103"/>
      <c r="N78" s="109">
        <f t="shared" si="0"/>
        <v>8.5</v>
      </c>
      <c r="O78" s="104"/>
      <c r="Q78" s="113"/>
    </row>
    <row r="79" spans="1:17" ht="16.5" hidden="1">
      <c r="A79" s="2">
        <v>10</v>
      </c>
      <c r="B79" s="142" t="s">
        <v>124</v>
      </c>
      <c r="C79" s="143" t="s">
        <v>91</v>
      </c>
      <c r="D79" s="144" t="s">
        <v>92</v>
      </c>
      <c r="E79" s="145" t="s">
        <v>93</v>
      </c>
      <c r="F79" s="148" t="s">
        <v>52</v>
      </c>
      <c r="G79" s="149"/>
      <c r="H79" s="150">
        <v>10</v>
      </c>
      <c r="I79" s="151"/>
      <c r="J79" s="152">
        <v>8</v>
      </c>
      <c r="K79" s="114"/>
      <c r="L79" s="114">
        <v>5.5</v>
      </c>
      <c r="M79" s="103"/>
      <c r="N79" s="109">
        <f t="shared" si="0"/>
        <v>6.9</v>
      </c>
      <c r="O79" s="104"/>
      <c r="Q79" s="113"/>
    </row>
    <row r="80" spans="1:17" ht="16.5" hidden="1">
      <c r="A80" s="2">
        <v>11</v>
      </c>
      <c r="B80" s="142" t="s">
        <v>125</v>
      </c>
      <c r="C80" s="143" t="s">
        <v>94</v>
      </c>
      <c r="D80" s="144" t="s">
        <v>95</v>
      </c>
      <c r="E80" s="145" t="s">
        <v>96</v>
      </c>
      <c r="F80" s="148" t="s">
        <v>47</v>
      </c>
      <c r="G80" s="149"/>
      <c r="H80" s="150">
        <v>10</v>
      </c>
      <c r="I80" s="151"/>
      <c r="J80" s="152">
        <v>10</v>
      </c>
      <c r="K80" s="114"/>
      <c r="L80" s="114">
        <v>6</v>
      </c>
      <c r="M80" s="103"/>
      <c r="N80" s="109">
        <f t="shared" si="0"/>
        <v>7.6</v>
      </c>
      <c r="O80" s="104"/>
      <c r="Q80" s="113"/>
    </row>
    <row r="81" spans="1:17" ht="16.5" hidden="1">
      <c r="A81" s="2">
        <v>12</v>
      </c>
      <c r="B81" s="142" t="s">
        <v>126</v>
      </c>
      <c r="C81" s="143" t="s">
        <v>60</v>
      </c>
      <c r="D81" s="144" t="s">
        <v>97</v>
      </c>
      <c r="E81" s="145" t="s">
        <v>98</v>
      </c>
      <c r="F81" s="148" t="s">
        <v>47</v>
      </c>
      <c r="G81" s="149"/>
      <c r="H81" s="150">
        <v>10</v>
      </c>
      <c r="I81" s="151"/>
      <c r="J81" s="152">
        <v>8</v>
      </c>
      <c r="K81" s="114"/>
      <c r="L81" s="114">
        <v>5.5</v>
      </c>
      <c r="M81" s="103"/>
      <c r="N81" s="109">
        <f t="shared" si="0"/>
        <v>6.9</v>
      </c>
      <c r="O81" s="104"/>
      <c r="Q81" s="113"/>
    </row>
    <row r="82" spans="1:17" ht="16.5" hidden="1">
      <c r="A82" s="2">
        <v>13</v>
      </c>
      <c r="B82" s="142" t="s">
        <v>127</v>
      </c>
      <c r="C82" s="143" t="s">
        <v>99</v>
      </c>
      <c r="D82" s="144" t="s">
        <v>55</v>
      </c>
      <c r="E82" s="145" t="s">
        <v>100</v>
      </c>
      <c r="F82" s="148" t="s">
        <v>47</v>
      </c>
      <c r="G82" s="149"/>
      <c r="H82" s="150">
        <v>10</v>
      </c>
      <c r="I82" s="151"/>
      <c r="J82" s="152">
        <v>10</v>
      </c>
      <c r="K82" s="114"/>
      <c r="L82" s="114">
        <v>6</v>
      </c>
      <c r="M82" s="103"/>
      <c r="N82" s="109">
        <f t="shared" si="0"/>
        <v>7.6</v>
      </c>
      <c r="O82" s="104"/>
      <c r="Q82" s="113"/>
    </row>
    <row r="83" spans="1:17" ht="16.5" hidden="1">
      <c r="A83" s="2">
        <v>14</v>
      </c>
      <c r="B83" s="142" t="s">
        <v>128</v>
      </c>
      <c r="C83" s="143" t="s">
        <v>101</v>
      </c>
      <c r="D83" s="144" t="s">
        <v>58</v>
      </c>
      <c r="E83" s="145" t="s">
        <v>102</v>
      </c>
      <c r="F83" s="148" t="s">
        <v>117</v>
      </c>
      <c r="G83" s="149"/>
      <c r="H83" s="150">
        <v>10</v>
      </c>
      <c r="I83" s="151"/>
      <c r="J83" s="152">
        <v>9</v>
      </c>
      <c r="K83" s="114"/>
      <c r="L83" s="114">
        <v>6</v>
      </c>
      <c r="M83" s="103"/>
      <c r="N83" s="109">
        <f t="shared" si="0"/>
        <v>7.3999999999999995</v>
      </c>
      <c r="O83" s="104"/>
      <c r="Q83" s="113"/>
    </row>
    <row r="84" spans="1:17" ht="16.5" hidden="1">
      <c r="A84" s="2">
        <v>15</v>
      </c>
      <c r="B84" s="142" t="s">
        <v>129</v>
      </c>
      <c r="C84" s="143" t="s">
        <v>103</v>
      </c>
      <c r="D84" s="144" t="s">
        <v>104</v>
      </c>
      <c r="E84" s="145" t="s">
        <v>105</v>
      </c>
      <c r="F84" s="148" t="s">
        <v>47</v>
      </c>
      <c r="G84" s="149"/>
      <c r="H84" s="150">
        <v>10</v>
      </c>
      <c r="I84" s="151"/>
      <c r="J84" s="152">
        <v>9</v>
      </c>
      <c r="K84" s="114"/>
      <c r="L84" s="114">
        <v>5</v>
      </c>
      <c r="M84" s="103"/>
      <c r="N84" s="109">
        <f>H84*0.2+J84*0.2+L84*0.6</f>
        <v>6.8</v>
      </c>
      <c r="O84" s="104"/>
      <c r="Q84" s="113"/>
    </row>
    <row r="85" spans="1:17" ht="15.75" customHeight="1" hidden="1">
      <c r="A85" s="2">
        <v>16</v>
      </c>
      <c r="B85" s="142" t="s">
        <v>130</v>
      </c>
      <c r="C85" s="143" t="s">
        <v>106</v>
      </c>
      <c r="D85" s="144" t="s">
        <v>59</v>
      </c>
      <c r="E85" s="145" t="s">
        <v>107</v>
      </c>
      <c r="F85" s="148" t="s">
        <v>118</v>
      </c>
      <c r="G85" s="149"/>
      <c r="H85" s="150">
        <v>9</v>
      </c>
      <c r="I85" s="151"/>
      <c r="J85" s="152">
        <v>8</v>
      </c>
      <c r="K85" s="114"/>
      <c r="L85" s="114">
        <v>4</v>
      </c>
      <c r="M85" s="103"/>
      <c r="N85" s="109">
        <f>H85*0.2+J85*0.2+L85*0.6</f>
        <v>5.800000000000001</v>
      </c>
      <c r="O85" s="104"/>
      <c r="Q85" s="113"/>
    </row>
    <row r="86" spans="1:17" ht="16.5" hidden="1">
      <c r="A86" s="2">
        <v>17</v>
      </c>
      <c r="B86" s="142" t="s">
        <v>131</v>
      </c>
      <c r="C86" s="143" t="s">
        <v>108</v>
      </c>
      <c r="D86" s="144" t="s">
        <v>109</v>
      </c>
      <c r="E86" s="145" t="s">
        <v>110</v>
      </c>
      <c r="F86" s="148" t="s">
        <v>47</v>
      </c>
      <c r="G86" s="149"/>
      <c r="H86" s="150">
        <v>10</v>
      </c>
      <c r="I86" s="151"/>
      <c r="J86" s="152">
        <v>9</v>
      </c>
      <c r="K86" s="114"/>
      <c r="L86" s="114">
        <v>5</v>
      </c>
      <c r="M86" s="103"/>
      <c r="N86" s="109">
        <f>H86*0.2+J86*0.2+L86*0.6</f>
        <v>6.8</v>
      </c>
      <c r="O86" s="104"/>
      <c r="Q86" s="113"/>
    </row>
    <row r="87" spans="1:17" ht="16.5" hidden="1">
      <c r="A87" s="2">
        <v>18</v>
      </c>
      <c r="B87" s="142" t="s">
        <v>132</v>
      </c>
      <c r="C87" s="143" t="s">
        <v>111</v>
      </c>
      <c r="D87" s="144" t="s">
        <v>112</v>
      </c>
      <c r="E87" s="145" t="s">
        <v>113</v>
      </c>
      <c r="F87" s="148" t="s">
        <v>115</v>
      </c>
      <c r="G87" s="149"/>
      <c r="H87" s="150">
        <v>10</v>
      </c>
      <c r="I87" s="151"/>
      <c r="J87" s="152">
        <v>9</v>
      </c>
      <c r="K87" s="114"/>
      <c r="L87" s="114">
        <v>5.5</v>
      </c>
      <c r="M87" s="103"/>
      <c r="N87" s="109">
        <f t="shared" si="0"/>
        <v>7.1</v>
      </c>
      <c r="O87" s="104"/>
      <c r="Q87" s="113"/>
    </row>
    <row r="88" spans="1:17" ht="16.5" hidden="1">
      <c r="A88" s="2">
        <v>19</v>
      </c>
      <c r="B88" s="142" t="s">
        <v>133</v>
      </c>
      <c r="C88" s="143" t="s">
        <v>136</v>
      </c>
      <c r="D88" s="144" t="s">
        <v>137</v>
      </c>
      <c r="E88" s="145">
        <v>32181</v>
      </c>
      <c r="F88" s="148" t="s">
        <v>47</v>
      </c>
      <c r="G88" s="149"/>
      <c r="H88" s="150"/>
      <c r="I88" s="151"/>
      <c r="J88" s="152"/>
      <c r="K88" s="114"/>
      <c r="L88" s="114"/>
      <c r="M88" s="103"/>
      <c r="N88" s="109">
        <f t="shared" si="0"/>
        <v>0</v>
      </c>
      <c r="O88" s="104" t="str">
        <f>IF(N88&lt;4,"Học lại","")</f>
        <v>Học lại</v>
      </c>
      <c r="Q88" s="113"/>
    </row>
    <row r="89" spans="1:17" ht="16.5" hidden="1">
      <c r="A89" s="2">
        <v>20</v>
      </c>
      <c r="B89" s="142" t="s">
        <v>134</v>
      </c>
      <c r="C89" s="143" t="s">
        <v>138</v>
      </c>
      <c r="D89" s="144" t="s">
        <v>58</v>
      </c>
      <c r="E89" s="145">
        <v>35394</v>
      </c>
      <c r="F89" s="148" t="s">
        <v>47</v>
      </c>
      <c r="G89" s="149"/>
      <c r="H89" s="150"/>
      <c r="I89" s="151"/>
      <c r="J89" s="152"/>
      <c r="K89" s="114"/>
      <c r="L89" s="114"/>
      <c r="M89" s="103"/>
      <c r="N89" s="109">
        <f t="shared" si="0"/>
        <v>0</v>
      </c>
      <c r="O89" s="104" t="str">
        <f>IF(N89&lt;4,"Học lại","")</f>
        <v>Học lại</v>
      </c>
      <c r="Q89" s="113"/>
    </row>
    <row r="90" spans="1:17" ht="16.5" hidden="1">
      <c r="A90" s="2">
        <v>21</v>
      </c>
      <c r="B90" s="142" t="s">
        <v>135</v>
      </c>
      <c r="C90" s="143" t="s">
        <v>139</v>
      </c>
      <c r="D90" s="144" t="s">
        <v>140</v>
      </c>
      <c r="E90" s="145">
        <v>33609</v>
      </c>
      <c r="F90" s="148" t="s">
        <v>47</v>
      </c>
      <c r="G90" s="149"/>
      <c r="H90" s="150"/>
      <c r="I90" s="151"/>
      <c r="J90" s="152"/>
      <c r="K90" s="114"/>
      <c r="L90" s="114"/>
      <c r="M90" s="103"/>
      <c r="N90" s="109">
        <f t="shared" si="0"/>
        <v>0</v>
      </c>
      <c r="O90" s="104" t="str">
        <f>IF(N90&lt;4,"Học lại","")</f>
        <v>Học lại</v>
      </c>
      <c r="Q90" s="113"/>
    </row>
    <row r="91" spans="1:17" ht="16.5" hidden="1">
      <c r="A91" s="2"/>
      <c r="B91" s="142"/>
      <c r="C91" s="143"/>
      <c r="D91" s="144"/>
      <c r="E91" s="145"/>
      <c r="F91" s="148"/>
      <c r="G91" s="149"/>
      <c r="H91" s="150"/>
      <c r="I91" s="151"/>
      <c r="J91" s="152"/>
      <c r="K91" s="114"/>
      <c r="L91" s="114"/>
      <c r="M91" s="103"/>
      <c r="N91" s="109"/>
      <c r="O91" s="104"/>
      <c r="Q91" s="113"/>
    </row>
    <row r="92" spans="1:22" ht="16.5" hidden="1">
      <c r="A92" s="2"/>
      <c r="B92" s="127"/>
      <c r="C92" s="128"/>
      <c r="D92" s="129"/>
      <c r="E92" s="112"/>
      <c r="F92" s="113"/>
      <c r="G92" s="130"/>
      <c r="H92" s="131"/>
      <c r="I92" s="131"/>
      <c r="J92" s="132"/>
      <c r="K92" s="133"/>
      <c r="L92" s="114"/>
      <c r="M92" s="103"/>
      <c r="N92" s="109"/>
      <c r="O92" s="104"/>
      <c r="Q92" s="113"/>
      <c r="S92" s="130"/>
      <c r="T92" s="131"/>
      <c r="U92" s="131"/>
      <c r="V92" s="132"/>
    </row>
    <row r="93" spans="1:22" ht="16.5" hidden="1">
      <c r="A93" s="115"/>
      <c r="B93" s="116"/>
      <c r="C93" s="117"/>
      <c r="D93" s="118"/>
      <c r="E93" s="119"/>
      <c r="F93" s="119"/>
      <c r="O93" s="120"/>
      <c r="S93" s="130"/>
      <c r="T93" s="131"/>
      <c r="U93" s="131"/>
      <c r="V93" s="132"/>
    </row>
    <row r="94" spans="1:22" ht="16.5" hidden="1">
      <c r="A94" s="115"/>
      <c r="B94" s="116"/>
      <c r="C94" s="117"/>
      <c r="D94" s="118"/>
      <c r="E94" s="119"/>
      <c r="F94" s="119"/>
      <c r="O94" s="120"/>
      <c r="S94" s="130"/>
      <c r="T94" s="131"/>
      <c r="U94" s="131"/>
      <c r="V94" s="132"/>
    </row>
    <row r="95" spans="7:22" ht="16.5" hidden="1">
      <c r="G95"/>
      <c r="H95"/>
      <c r="I95"/>
      <c r="J95"/>
      <c r="K95"/>
      <c r="L95"/>
      <c r="M95"/>
      <c r="N95"/>
      <c r="S95" s="130"/>
      <c r="T95" s="131"/>
      <c r="U95" s="131"/>
      <c r="V95" s="132"/>
    </row>
    <row r="96" spans="1:22" ht="20.25" hidden="1">
      <c r="A96" s="85" t="str">
        <f>C50</f>
        <v>Kế toán chi phí</v>
      </c>
      <c r="G96"/>
      <c r="H96"/>
      <c r="I96"/>
      <c r="J96"/>
      <c r="K96"/>
      <c r="L96"/>
      <c r="M96"/>
      <c r="N96"/>
      <c r="S96" s="130"/>
      <c r="T96" s="131"/>
      <c r="U96" s="131"/>
      <c r="V96" s="132"/>
    </row>
    <row r="97" spans="1:22" ht="63.75" customHeight="1" hidden="1">
      <c r="A97" s="178" t="s">
        <v>2</v>
      </c>
      <c r="B97" s="87" t="s">
        <v>42</v>
      </c>
      <c r="C97" s="91" t="s">
        <v>3</v>
      </c>
      <c r="D97" s="92"/>
      <c r="E97" s="89" t="s">
        <v>4</v>
      </c>
      <c r="F97" s="89" t="s">
        <v>5</v>
      </c>
      <c r="G97" s="4" t="s">
        <v>6</v>
      </c>
      <c r="H97" s="4" t="s">
        <v>7</v>
      </c>
      <c r="I97" s="4"/>
      <c r="J97" s="4" t="s">
        <v>8</v>
      </c>
      <c r="K97" s="4"/>
      <c r="L97" s="99" t="s">
        <v>9</v>
      </c>
      <c r="M97" s="100"/>
      <c r="N97" s="87" t="s">
        <v>10</v>
      </c>
      <c r="O97" s="87" t="s">
        <v>11</v>
      </c>
      <c r="S97" s="130"/>
      <c r="T97" s="131"/>
      <c r="U97" s="131"/>
      <c r="V97" s="132"/>
    </row>
    <row r="98" spans="1:22" ht="16.5" hidden="1">
      <c r="A98" s="170"/>
      <c r="B98" s="90"/>
      <c r="C98" s="93"/>
      <c r="D98" s="94"/>
      <c r="E98" s="90"/>
      <c r="F98" s="90"/>
      <c r="G98" s="4"/>
      <c r="H98" s="3" t="s">
        <v>12</v>
      </c>
      <c r="I98" s="3" t="s">
        <v>13</v>
      </c>
      <c r="J98" s="3" t="s">
        <v>12</v>
      </c>
      <c r="K98" s="3" t="s">
        <v>13</v>
      </c>
      <c r="L98" s="78" t="s">
        <v>40</v>
      </c>
      <c r="M98" s="4" t="s">
        <v>41</v>
      </c>
      <c r="N98" s="97"/>
      <c r="O98" s="97"/>
      <c r="S98" s="130"/>
      <c r="T98" s="131"/>
      <c r="U98" s="131"/>
      <c r="V98" s="132"/>
    </row>
    <row r="99" spans="1:22" ht="16.5" hidden="1">
      <c r="A99" s="171"/>
      <c r="B99" s="88"/>
      <c r="C99" s="95"/>
      <c r="D99" s="96"/>
      <c r="E99" s="88"/>
      <c r="F99" s="88"/>
      <c r="G99" s="4"/>
      <c r="H99" s="3"/>
      <c r="I99" s="3"/>
      <c r="J99" s="3"/>
      <c r="K99" s="3"/>
      <c r="L99" s="4"/>
      <c r="M99" s="4"/>
      <c r="N99" s="98"/>
      <c r="O99" s="98"/>
      <c r="S99" s="130"/>
      <c r="T99" s="131"/>
      <c r="U99" s="131"/>
      <c r="V99" s="132"/>
    </row>
    <row r="100" spans="1:22" ht="16.5" hidden="1">
      <c r="A100" s="2">
        <v>1</v>
      </c>
      <c r="B100" s="80" t="str">
        <f aca="true" t="shared" si="1" ref="B100:F109">B70</f>
        <v>LTCD-205-K7</v>
      </c>
      <c r="C100" s="80" t="str">
        <f t="shared" si="1"/>
        <v>Đinh Thái Anh </v>
      </c>
      <c r="D100" s="80" t="str">
        <f t="shared" si="1"/>
        <v>Hào</v>
      </c>
      <c r="E100" s="80" t="str">
        <f t="shared" si="1"/>
        <v>26/11/1991</v>
      </c>
      <c r="F100" s="123" t="str">
        <f t="shared" si="1"/>
        <v>BRVT</v>
      </c>
      <c r="G100" s="149"/>
      <c r="H100" s="150">
        <v>8</v>
      </c>
      <c r="I100" s="151"/>
      <c r="J100" s="152">
        <v>7</v>
      </c>
      <c r="K100" s="153"/>
      <c r="L100" s="114">
        <v>4</v>
      </c>
      <c r="M100" s="103"/>
      <c r="N100" s="109">
        <f>H100*0.2+J100*0.2+L100*0.6</f>
        <v>5.4</v>
      </c>
      <c r="O100" s="104">
        <f aca="true" t="shared" si="2" ref="O100:O117">IF(N100&lt;4,"Học lại","")</f>
      </c>
      <c r="S100" s="130"/>
      <c r="T100" s="131"/>
      <c r="U100" s="131"/>
      <c r="V100" s="132"/>
    </row>
    <row r="101" spans="1:22" ht="16.5" hidden="1">
      <c r="A101" s="2">
        <v>2</v>
      </c>
      <c r="B101" s="80" t="str">
        <f t="shared" si="1"/>
        <v>LTCD-206-K7</v>
      </c>
      <c r="C101" s="80" t="str">
        <f t="shared" si="1"/>
        <v>Phạm Thị </v>
      </c>
      <c r="D101" s="80" t="str">
        <f t="shared" si="1"/>
        <v>Huỳnh</v>
      </c>
      <c r="E101" s="80" t="str">
        <f t="shared" si="1"/>
        <v>28/04/1994</v>
      </c>
      <c r="F101" s="123" t="str">
        <f t="shared" si="1"/>
        <v>Bình Định</v>
      </c>
      <c r="G101" s="149"/>
      <c r="H101" s="150">
        <v>8</v>
      </c>
      <c r="I101" s="151"/>
      <c r="J101" s="152">
        <v>7</v>
      </c>
      <c r="K101" s="153"/>
      <c r="L101" s="114">
        <v>4</v>
      </c>
      <c r="M101" s="103"/>
      <c r="N101" s="109">
        <f aca="true" t="shared" si="3" ref="N101:N120">H101*0.2+J101*0.2+L101*0.6</f>
        <v>5.4</v>
      </c>
      <c r="O101" s="104">
        <f t="shared" si="2"/>
      </c>
      <c r="S101" s="130"/>
      <c r="T101" s="131"/>
      <c r="U101" s="131"/>
      <c r="V101" s="132"/>
    </row>
    <row r="102" spans="1:22" ht="16.5" hidden="1">
      <c r="A102" s="2">
        <v>3</v>
      </c>
      <c r="B102" s="80" t="str">
        <f t="shared" si="1"/>
        <v>LTCD-207-K7</v>
      </c>
      <c r="C102" s="80" t="str">
        <f t="shared" si="1"/>
        <v>Nguyễn Thị Ngọc </v>
      </c>
      <c r="D102" s="80" t="str">
        <f t="shared" si="1"/>
        <v>Linh</v>
      </c>
      <c r="E102" s="80" t="str">
        <f t="shared" si="1"/>
        <v>19/04/1992</v>
      </c>
      <c r="F102" s="123" t="str">
        <f t="shared" si="1"/>
        <v>Thanh Hóa</v>
      </c>
      <c r="G102" s="149"/>
      <c r="H102" s="150">
        <v>9</v>
      </c>
      <c r="I102" s="151"/>
      <c r="J102" s="152">
        <v>8</v>
      </c>
      <c r="K102" s="153"/>
      <c r="L102" s="114">
        <v>8.5</v>
      </c>
      <c r="M102" s="103"/>
      <c r="N102" s="109">
        <f t="shared" si="3"/>
        <v>8.5</v>
      </c>
      <c r="O102" s="104">
        <f t="shared" si="2"/>
      </c>
      <c r="S102" s="130"/>
      <c r="T102" s="131"/>
      <c r="U102" s="131"/>
      <c r="V102" s="132"/>
    </row>
    <row r="103" spans="1:22" ht="16.5" hidden="1">
      <c r="A103" s="2">
        <v>4</v>
      </c>
      <c r="B103" s="80" t="str">
        <f t="shared" si="1"/>
        <v>LTCD-208-K7</v>
      </c>
      <c r="C103" s="80" t="str">
        <f t="shared" si="1"/>
        <v>Nguyễn Thúy </v>
      </c>
      <c r="D103" s="80" t="str">
        <f t="shared" si="1"/>
        <v>Ngân</v>
      </c>
      <c r="E103" s="80" t="str">
        <f t="shared" si="1"/>
        <v>29/11/1988</v>
      </c>
      <c r="F103" s="123" t="str">
        <f t="shared" si="1"/>
        <v>BRVT</v>
      </c>
      <c r="G103" s="149"/>
      <c r="H103" s="150">
        <v>10</v>
      </c>
      <c r="I103" s="151"/>
      <c r="J103" s="152">
        <v>10</v>
      </c>
      <c r="K103" s="153"/>
      <c r="L103" s="114">
        <v>8.5</v>
      </c>
      <c r="M103" s="103"/>
      <c r="N103" s="109">
        <f t="shared" si="3"/>
        <v>9.1</v>
      </c>
      <c r="O103" s="104">
        <f t="shared" si="2"/>
      </c>
      <c r="S103" s="130"/>
      <c r="T103" s="131"/>
      <c r="U103" s="131"/>
      <c r="V103" s="132"/>
    </row>
    <row r="104" spans="1:22" ht="16.5" hidden="1">
      <c r="A104" s="2">
        <v>5</v>
      </c>
      <c r="B104" s="80" t="str">
        <f t="shared" si="1"/>
        <v>LTCD-209-K7</v>
      </c>
      <c r="C104" s="80" t="str">
        <f t="shared" si="1"/>
        <v>Bùi Phạm Kiều </v>
      </c>
      <c r="D104" s="80" t="str">
        <f t="shared" si="1"/>
        <v>Linh</v>
      </c>
      <c r="E104" s="80" t="str">
        <f t="shared" si="1"/>
        <v>15/06/1986</v>
      </c>
      <c r="F104" s="123" t="str">
        <f t="shared" si="1"/>
        <v>Bà Rịa</v>
      </c>
      <c r="G104" s="149"/>
      <c r="H104" s="150">
        <v>8</v>
      </c>
      <c r="I104" s="151"/>
      <c r="J104" s="152">
        <v>7</v>
      </c>
      <c r="K104" s="153"/>
      <c r="L104" s="114">
        <v>5.5</v>
      </c>
      <c r="M104" s="103"/>
      <c r="N104" s="109">
        <f t="shared" si="3"/>
        <v>6.3</v>
      </c>
      <c r="O104" s="104">
        <f t="shared" si="2"/>
      </c>
      <c r="S104" s="130"/>
      <c r="T104" s="131"/>
      <c r="U104" s="131"/>
      <c r="V104" s="132"/>
    </row>
    <row r="105" spans="1:22" ht="16.5" hidden="1">
      <c r="A105" s="2">
        <v>6</v>
      </c>
      <c r="B105" s="80" t="str">
        <f t="shared" si="1"/>
        <v>LTCD-210-K7</v>
      </c>
      <c r="C105" s="80" t="str">
        <f t="shared" si="1"/>
        <v>Nguyễn Thị </v>
      </c>
      <c r="D105" s="80" t="str">
        <f t="shared" si="1"/>
        <v>Nhung</v>
      </c>
      <c r="E105" s="80" t="str">
        <f t="shared" si="1"/>
        <v>24/09/1992</v>
      </c>
      <c r="F105" s="123" t="str">
        <f t="shared" si="1"/>
        <v>Hà Tĩnh</v>
      </c>
      <c r="G105" s="149"/>
      <c r="H105" s="150">
        <v>8</v>
      </c>
      <c r="I105" s="151"/>
      <c r="J105" s="152">
        <v>7</v>
      </c>
      <c r="K105" s="153"/>
      <c r="L105" s="114">
        <v>8.5</v>
      </c>
      <c r="M105" s="103"/>
      <c r="N105" s="109">
        <f t="shared" si="3"/>
        <v>8.1</v>
      </c>
      <c r="O105" s="104">
        <f t="shared" si="2"/>
      </c>
      <c r="S105" s="130"/>
      <c r="T105" s="131"/>
      <c r="U105" s="131"/>
      <c r="V105" s="132"/>
    </row>
    <row r="106" spans="1:22" ht="16.5" hidden="1">
      <c r="A106" s="2">
        <v>7</v>
      </c>
      <c r="B106" s="80" t="str">
        <f t="shared" si="1"/>
        <v>LTCD-211-K7</v>
      </c>
      <c r="C106" s="80" t="str">
        <f t="shared" si="1"/>
        <v>Bùi Thị </v>
      </c>
      <c r="D106" s="80" t="str">
        <f t="shared" si="1"/>
        <v>Thúy</v>
      </c>
      <c r="E106" s="80" t="str">
        <f t="shared" si="1"/>
        <v>10/10/1988</v>
      </c>
      <c r="F106" s="123" t="str">
        <f t="shared" si="1"/>
        <v>Nghệ An</v>
      </c>
      <c r="G106" s="149"/>
      <c r="H106" s="150">
        <v>8</v>
      </c>
      <c r="I106" s="151"/>
      <c r="J106" s="152">
        <v>7</v>
      </c>
      <c r="K106" s="153"/>
      <c r="L106" s="114">
        <v>5.5</v>
      </c>
      <c r="M106" s="103"/>
      <c r="N106" s="109">
        <f t="shared" si="3"/>
        <v>6.3</v>
      </c>
      <c r="O106" s="104">
        <f t="shared" si="2"/>
      </c>
      <c r="S106" s="130"/>
      <c r="T106" s="131"/>
      <c r="U106" s="131"/>
      <c r="V106" s="132"/>
    </row>
    <row r="107" spans="1:22" ht="16.5" hidden="1">
      <c r="A107" s="2">
        <v>8</v>
      </c>
      <c r="B107" s="80" t="str">
        <f t="shared" si="1"/>
        <v>LTCD-212-K7</v>
      </c>
      <c r="C107" s="80" t="str">
        <f t="shared" si="1"/>
        <v>Phạm Thị Ngọc </v>
      </c>
      <c r="D107" s="80" t="str">
        <f t="shared" si="1"/>
        <v>Thủy</v>
      </c>
      <c r="E107" s="80" t="str">
        <f t="shared" si="1"/>
        <v>10/11/1987</v>
      </c>
      <c r="F107" s="123" t="str">
        <f t="shared" si="1"/>
        <v>BRVT</v>
      </c>
      <c r="G107" s="149"/>
      <c r="H107" s="150">
        <v>8.5</v>
      </c>
      <c r="I107" s="151"/>
      <c r="J107" s="152">
        <v>9</v>
      </c>
      <c r="K107" s="153"/>
      <c r="L107" s="114">
        <v>7</v>
      </c>
      <c r="M107" s="103"/>
      <c r="N107" s="109">
        <f t="shared" si="3"/>
        <v>7.7</v>
      </c>
      <c r="O107" s="104">
        <f t="shared" si="2"/>
      </c>
      <c r="S107" s="130"/>
      <c r="T107" s="131"/>
      <c r="U107" s="131"/>
      <c r="V107" s="132"/>
    </row>
    <row r="108" spans="1:22" ht="16.5" hidden="1">
      <c r="A108" s="2">
        <v>9</v>
      </c>
      <c r="B108" s="80" t="str">
        <f t="shared" si="1"/>
        <v>LTCD-213-K7</v>
      </c>
      <c r="C108" s="80" t="str">
        <f t="shared" si="1"/>
        <v>Lê Thái Huyền </v>
      </c>
      <c r="D108" s="80" t="str">
        <f t="shared" si="1"/>
        <v>Trâm</v>
      </c>
      <c r="E108" s="80" t="str">
        <f t="shared" si="1"/>
        <v>04/09/1995</v>
      </c>
      <c r="F108" s="123" t="str">
        <f t="shared" si="1"/>
        <v>BRVT</v>
      </c>
      <c r="G108" s="149"/>
      <c r="H108" s="150">
        <v>8</v>
      </c>
      <c r="I108" s="151"/>
      <c r="J108" s="152">
        <v>7</v>
      </c>
      <c r="K108" s="153"/>
      <c r="L108" s="114">
        <v>7</v>
      </c>
      <c r="M108" s="103"/>
      <c r="N108" s="109">
        <f t="shared" si="3"/>
        <v>7.2</v>
      </c>
      <c r="O108" s="104">
        <f t="shared" si="2"/>
      </c>
      <c r="S108" s="130"/>
      <c r="T108" s="131"/>
      <c r="U108" s="131"/>
      <c r="V108" s="132"/>
    </row>
    <row r="109" spans="1:22" ht="16.5" hidden="1">
      <c r="A109" s="2">
        <v>10</v>
      </c>
      <c r="B109" s="80" t="str">
        <f t="shared" si="1"/>
        <v>LTCD-214-K7</v>
      </c>
      <c r="C109" s="80" t="str">
        <f t="shared" si="1"/>
        <v>Nguyễn Thị Thùy </v>
      </c>
      <c r="D109" s="80" t="str">
        <f t="shared" si="1"/>
        <v>Trang</v>
      </c>
      <c r="E109" s="80" t="str">
        <f t="shared" si="1"/>
        <v>19/12/1996</v>
      </c>
      <c r="F109" s="123" t="str">
        <f t="shared" si="1"/>
        <v>Bà Rịa</v>
      </c>
      <c r="G109" s="149"/>
      <c r="H109" s="150">
        <v>8.5</v>
      </c>
      <c r="I109" s="151"/>
      <c r="J109" s="152">
        <v>7</v>
      </c>
      <c r="K109" s="153"/>
      <c r="L109" s="114">
        <v>4.5</v>
      </c>
      <c r="M109" s="103"/>
      <c r="N109" s="109">
        <f t="shared" si="3"/>
        <v>5.800000000000001</v>
      </c>
      <c r="O109" s="104">
        <f t="shared" si="2"/>
      </c>
      <c r="S109" s="130"/>
      <c r="T109" s="131"/>
      <c r="U109" s="131"/>
      <c r="V109" s="132"/>
    </row>
    <row r="110" spans="1:22" ht="16.5" hidden="1">
      <c r="A110" s="2">
        <v>11</v>
      </c>
      <c r="B110" s="80" t="str">
        <f aca="true" t="shared" si="4" ref="B110:F119">B80</f>
        <v>LTCD-215-K7</v>
      </c>
      <c r="C110" s="80" t="str">
        <f t="shared" si="4"/>
        <v>Nguyễn Thị Lệ</v>
      </c>
      <c r="D110" s="80" t="str">
        <f t="shared" si="4"/>
        <v>Trinh</v>
      </c>
      <c r="E110" s="80" t="str">
        <f t="shared" si="4"/>
        <v>30/06/1994</v>
      </c>
      <c r="F110" s="123" t="str">
        <f t="shared" si="4"/>
        <v>BRVT</v>
      </c>
      <c r="G110" s="149"/>
      <c r="H110" s="150">
        <v>8</v>
      </c>
      <c r="I110" s="151"/>
      <c r="J110" s="152">
        <v>7</v>
      </c>
      <c r="K110" s="153"/>
      <c r="L110" s="114">
        <v>5</v>
      </c>
      <c r="M110" s="103"/>
      <c r="N110" s="109">
        <f t="shared" si="3"/>
        <v>6</v>
      </c>
      <c r="O110" s="104">
        <f t="shared" si="2"/>
      </c>
      <c r="S110" s="130"/>
      <c r="T110" s="131"/>
      <c r="U110" s="131"/>
      <c r="V110" s="132"/>
    </row>
    <row r="111" spans="1:22" ht="16.5" hidden="1">
      <c r="A111" s="2">
        <v>12</v>
      </c>
      <c r="B111" s="80" t="str">
        <f t="shared" si="4"/>
        <v>LTCD-216-K7</v>
      </c>
      <c r="C111" s="80" t="str">
        <f t="shared" si="4"/>
        <v>Trần Thị Phương</v>
      </c>
      <c r="D111" s="80" t="str">
        <f t="shared" si="4"/>
        <v>Uyên</v>
      </c>
      <c r="E111" s="80" t="str">
        <f t="shared" si="4"/>
        <v>15/12/10984</v>
      </c>
      <c r="F111" s="123" t="str">
        <f t="shared" si="4"/>
        <v>BRVT</v>
      </c>
      <c r="G111" s="149"/>
      <c r="H111" s="150">
        <v>8</v>
      </c>
      <c r="I111" s="151"/>
      <c r="J111" s="152">
        <v>6</v>
      </c>
      <c r="K111" s="153"/>
      <c r="L111" s="114">
        <v>4.5</v>
      </c>
      <c r="M111" s="103"/>
      <c r="N111" s="109">
        <f t="shared" si="3"/>
        <v>5.5</v>
      </c>
      <c r="O111" s="104">
        <f t="shared" si="2"/>
      </c>
      <c r="S111" s="130"/>
      <c r="T111" s="131"/>
      <c r="U111" s="131"/>
      <c r="V111" s="132"/>
    </row>
    <row r="112" spans="1:22" ht="16.5" hidden="1">
      <c r="A112" s="2">
        <v>13</v>
      </c>
      <c r="B112" s="80" t="str">
        <f t="shared" si="4"/>
        <v>LTCD-217-K7</v>
      </c>
      <c r="C112" s="80" t="str">
        <f t="shared" si="4"/>
        <v>Võ Quế</v>
      </c>
      <c r="D112" s="80" t="str">
        <f t="shared" si="4"/>
        <v>Hương</v>
      </c>
      <c r="E112" s="80" t="str">
        <f t="shared" si="4"/>
        <v>27/09/1989</v>
      </c>
      <c r="F112" s="123" t="str">
        <f t="shared" si="4"/>
        <v>BRVT</v>
      </c>
      <c r="G112" s="149"/>
      <c r="H112" s="150">
        <v>8.5</v>
      </c>
      <c r="I112" s="151"/>
      <c r="J112" s="152">
        <v>7</v>
      </c>
      <c r="K112" s="153"/>
      <c r="L112" s="114">
        <v>5</v>
      </c>
      <c r="M112" s="103"/>
      <c r="N112" s="109">
        <f t="shared" si="3"/>
        <v>6.1000000000000005</v>
      </c>
      <c r="O112" s="104">
        <f t="shared" si="2"/>
      </c>
      <c r="S112" s="130"/>
      <c r="T112" s="131"/>
      <c r="U112" s="131"/>
      <c r="V112" s="132"/>
    </row>
    <row r="113" spans="1:22" ht="16.5" hidden="1">
      <c r="A113" s="2">
        <v>14</v>
      </c>
      <c r="B113" s="80" t="str">
        <f t="shared" si="4"/>
        <v>LTCD-218-K7</v>
      </c>
      <c r="C113" s="80" t="str">
        <f t="shared" si="4"/>
        <v>Bùi Thị Bích</v>
      </c>
      <c r="D113" s="80" t="str">
        <f t="shared" si="4"/>
        <v>Thảo</v>
      </c>
      <c r="E113" s="80" t="str">
        <f t="shared" si="4"/>
        <v>17/08/1984</v>
      </c>
      <c r="F113" s="123" t="str">
        <f t="shared" si="4"/>
        <v>Đất Đỏ</v>
      </c>
      <c r="G113" s="149"/>
      <c r="H113" s="150">
        <v>8</v>
      </c>
      <c r="I113" s="151"/>
      <c r="J113" s="152">
        <v>7</v>
      </c>
      <c r="K113" s="153"/>
      <c r="L113" s="114">
        <v>4.5</v>
      </c>
      <c r="M113" s="103"/>
      <c r="N113" s="109">
        <f t="shared" si="3"/>
        <v>5.699999999999999</v>
      </c>
      <c r="O113" s="104">
        <f t="shared" si="2"/>
      </c>
      <c r="S113" s="130"/>
      <c r="T113" s="131"/>
      <c r="U113" s="131"/>
      <c r="V113" s="132"/>
    </row>
    <row r="114" spans="1:22" ht="16.5" hidden="1">
      <c r="A114" s="2">
        <v>15</v>
      </c>
      <c r="B114" s="80" t="str">
        <f t="shared" si="4"/>
        <v>LTCD-219-K7</v>
      </c>
      <c r="C114" s="80" t="str">
        <f t="shared" si="4"/>
        <v>Đoàn Thị Ngọc </v>
      </c>
      <c r="D114" s="80" t="str">
        <f t="shared" si="4"/>
        <v>Tuyền</v>
      </c>
      <c r="E114" s="80" t="str">
        <f t="shared" si="4"/>
        <v>21/08/1994</v>
      </c>
      <c r="F114" s="123" t="str">
        <f t="shared" si="4"/>
        <v>BRVT</v>
      </c>
      <c r="G114" s="149"/>
      <c r="H114" s="150">
        <v>8</v>
      </c>
      <c r="I114" s="151"/>
      <c r="J114" s="152">
        <v>7</v>
      </c>
      <c r="K114" s="153"/>
      <c r="L114" s="114">
        <v>4.5</v>
      </c>
      <c r="M114" s="103"/>
      <c r="N114" s="109">
        <f t="shared" si="3"/>
        <v>5.699999999999999</v>
      </c>
      <c r="O114" s="104">
        <f t="shared" si="2"/>
      </c>
      <c r="S114" s="130"/>
      <c r="T114" s="131"/>
      <c r="U114" s="131"/>
      <c r="V114" s="132"/>
    </row>
    <row r="115" spans="1:22" ht="16.5" hidden="1">
      <c r="A115" s="2">
        <v>16</v>
      </c>
      <c r="B115" s="80" t="str">
        <f t="shared" si="4"/>
        <v>LTCD-220-K7</v>
      </c>
      <c r="C115" s="80" t="str">
        <f t="shared" si="4"/>
        <v>Bùi Thị Ánh </v>
      </c>
      <c r="D115" s="80" t="str">
        <f t="shared" si="4"/>
        <v>Tuyết</v>
      </c>
      <c r="E115" s="80" t="str">
        <f t="shared" si="4"/>
        <v>12/05/1989</v>
      </c>
      <c r="F115" s="123" t="str">
        <f t="shared" si="4"/>
        <v>Đồng Nai</v>
      </c>
      <c r="G115" s="149"/>
      <c r="H115" s="150">
        <v>8</v>
      </c>
      <c r="I115" s="151"/>
      <c r="J115" s="152">
        <v>7</v>
      </c>
      <c r="K115" s="153"/>
      <c r="L115" s="114">
        <v>5</v>
      </c>
      <c r="M115" s="103"/>
      <c r="N115" s="109">
        <f t="shared" si="3"/>
        <v>6</v>
      </c>
      <c r="O115" s="104">
        <f t="shared" si="2"/>
      </c>
      <c r="S115" s="130"/>
      <c r="T115" s="131"/>
      <c r="U115" s="131"/>
      <c r="V115" s="132"/>
    </row>
    <row r="116" spans="1:22" ht="16.5" hidden="1">
      <c r="A116" s="2">
        <v>17</v>
      </c>
      <c r="B116" s="80" t="str">
        <f t="shared" si="4"/>
        <v>LTCD-221-K7</v>
      </c>
      <c r="C116" s="80" t="str">
        <f t="shared" si="4"/>
        <v>Nguyễn Thị Phượng </v>
      </c>
      <c r="D116" s="80" t="str">
        <f t="shared" si="4"/>
        <v>Xuân</v>
      </c>
      <c r="E116" s="80" t="str">
        <f t="shared" si="4"/>
        <v>06/07/1994</v>
      </c>
      <c r="F116" s="123" t="str">
        <f t="shared" si="4"/>
        <v>BRVT</v>
      </c>
      <c r="G116" s="149"/>
      <c r="H116" s="150">
        <v>8</v>
      </c>
      <c r="I116" s="151"/>
      <c r="J116" s="152">
        <v>7</v>
      </c>
      <c r="K116" s="153"/>
      <c r="L116" s="114">
        <v>4.5</v>
      </c>
      <c r="M116" s="103"/>
      <c r="N116" s="109">
        <f t="shared" si="3"/>
        <v>5.699999999999999</v>
      </c>
      <c r="O116" s="104">
        <f t="shared" si="2"/>
      </c>
      <c r="S116" s="130"/>
      <c r="T116" s="131"/>
      <c r="U116" s="131"/>
      <c r="V116" s="132"/>
    </row>
    <row r="117" spans="1:22" ht="16.5" hidden="1">
      <c r="A117" s="2">
        <v>18</v>
      </c>
      <c r="B117" s="80" t="str">
        <f t="shared" si="4"/>
        <v>LTCD-222-K7</v>
      </c>
      <c r="C117" s="80" t="str">
        <f t="shared" si="4"/>
        <v>Trần Thị </v>
      </c>
      <c r="D117" s="80" t="str">
        <f t="shared" si="4"/>
        <v>Loan</v>
      </c>
      <c r="E117" s="80" t="str">
        <f t="shared" si="4"/>
        <v>05/06/1991</v>
      </c>
      <c r="F117" s="123" t="str">
        <f t="shared" si="4"/>
        <v>Hà Tĩnh</v>
      </c>
      <c r="G117" s="149"/>
      <c r="H117" s="150">
        <v>8</v>
      </c>
      <c r="I117" s="151"/>
      <c r="J117" s="152">
        <v>7</v>
      </c>
      <c r="K117" s="153"/>
      <c r="L117" s="114">
        <v>5</v>
      </c>
      <c r="M117" s="103"/>
      <c r="N117" s="109">
        <f t="shared" si="3"/>
        <v>6</v>
      </c>
      <c r="O117" s="104">
        <f t="shared" si="2"/>
      </c>
      <c r="S117" s="130"/>
      <c r="T117" s="131"/>
      <c r="U117" s="131"/>
      <c r="V117" s="132"/>
    </row>
    <row r="118" spans="1:15" ht="16.5" hidden="1">
      <c r="A118" s="2">
        <v>19</v>
      </c>
      <c r="B118" s="80" t="str">
        <f t="shared" si="4"/>
        <v>LTCD-223-K7</v>
      </c>
      <c r="C118" s="80" t="str">
        <f t="shared" si="4"/>
        <v>Ngô Thị Bích</v>
      </c>
      <c r="D118" s="80" t="str">
        <f t="shared" si="4"/>
        <v>Phượng</v>
      </c>
      <c r="E118" s="160">
        <f t="shared" si="4"/>
        <v>32181</v>
      </c>
      <c r="F118" s="123" t="str">
        <f t="shared" si="4"/>
        <v>BRVT</v>
      </c>
      <c r="G118" s="149"/>
      <c r="H118" s="150">
        <v>8</v>
      </c>
      <c r="I118" s="151"/>
      <c r="J118" s="152">
        <v>7</v>
      </c>
      <c r="K118" s="153"/>
      <c r="L118" s="159">
        <v>4.5</v>
      </c>
      <c r="M118" s="103"/>
      <c r="N118" s="109">
        <f t="shared" si="3"/>
        <v>5.699999999999999</v>
      </c>
      <c r="O118" s="104">
        <f>IF(N118&lt;4,"Học lại","")</f>
      </c>
    </row>
    <row r="119" spans="1:15" ht="16.5" hidden="1">
      <c r="A119" s="2">
        <v>20</v>
      </c>
      <c r="B119" s="80" t="str">
        <f t="shared" si="4"/>
        <v>LTCD-224-K7</v>
      </c>
      <c r="C119" s="80" t="str">
        <f t="shared" si="4"/>
        <v>Lê Trần Nguyên</v>
      </c>
      <c r="D119" s="80" t="str">
        <f t="shared" si="4"/>
        <v>Thảo</v>
      </c>
      <c r="E119" s="160">
        <f t="shared" si="4"/>
        <v>35394</v>
      </c>
      <c r="F119" s="123" t="str">
        <f t="shared" si="4"/>
        <v>BRVT</v>
      </c>
      <c r="G119" s="149"/>
      <c r="H119" s="150">
        <v>8</v>
      </c>
      <c r="I119" s="151"/>
      <c r="J119" s="152">
        <v>7</v>
      </c>
      <c r="K119" s="153"/>
      <c r="L119" s="146">
        <v>4.5</v>
      </c>
      <c r="M119" s="103"/>
      <c r="N119" s="109">
        <f t="shared" si="3"/>
        <v>5.699999999999999</v>
      </c>
      <c r="O119" s="104">
        <f>IF(N119&lt;4,"Học lại","")</f>
      </c>
    </row>
    <row r="120" spans="1:15" ht="16.5" hidden="1">
      <c r="A120" s="2">
        <v>21</v>
      </c>
      <c r="B120" s="80" t="str">
        <f>B90</f>
        <v>LTCD-225-K7</v>
      </c>
      <c r="C120" s="80" t="str">
        <f>C90</f>
        <v>Lê Ngọc Bảo</v>
      </c>
      <c r="D120" s="80" t="str">
        <f>D90</f>
        <v>Trân</v>
      </c>
      <c r="E120" s="160">
        <f>E90</f>
        <v>33609</v>
      </c>
      <c r="F120" s="123" t="str">
        <f>F90</f>
        <v>BRVT</v>
      </c>
      <c r="G120" s="149"/>
      <c r="H120" s="150">
        <v>8.5</v>
      </c>
      <c r="I120" s="151"/>
      <c r="J120" s="152">
        <v>7</v>
      </c>
      <c r="K120" s="153"/>
      <c r="L120" s="146">
        <v>8</v>
      </c>
      <c r="M120" s="103"/>
      <c r="N120" s="109">
        <f t="shared" si="3"/>
        <v>7.9</v>
      </c>
      <c r="O120" s="104">
        <f>IF(N120&lt;4,"Học lại","")</f>
      </c>
    </row>
    <row r="121" spans="1:15" ht="16.5" hidden="1">
      <c r="A121" s="134"/>
      <c r="B121" s="134"/>
      <c r="C121" s="134"/>
      <c r="D121" s="134"/>
      <c r="E121" s="134"/>
      <c r="F121" s="135"/>
      <c r="G121" s="154"/>
      <c r="H121" s="155"/>
      <c r="I121" s="156"/>
      <c r="J121" s="157"/>
      <c r="K121" s="158"/>
      <c r="L121" s="158"/>
      <c r="M121" s="140"/>
      <c r="N121" s="141"/>
      <c r="O121" s="120"/>
    </row>
    <row r="122" spans="1:15" ht="16.5" hidden="1">
      <c r="A122" s="134"/>
      <c r="B122" s="134"/>
      <c r="C122" s="134"/>
      <c r="D122" s="134"/>
      <c r="E122" s="134"/>
      <c r="F122" s="135"/>
      <c r="G122" s="154"/>
      <c r="H122" s="155"/>
      <c r="I122" s="156"/>
      <c r="J122" s="157"/>
      <c r="K122" s="158"/>
      <c r="L122" s="158"/>
      <c r="M122" s="140"/>
      <c r="N122" s="141"/>
      <c r="O122" s="120"/>
    </row>
    <row r="123" spans="1:15" ht="16.5" hidden="1">
      <c r="A123" s="134"/>
      <c r="B123" s="134"/>
      <c r="C123" s="134"/>
      <c r="D123" s="134"/>
      <c r="E123" s="134"/>
      <c r="F123" s="135"/>
      <c r="G123" s="136"/>
      <c r="H123" s="137"/>
      <c r="I123" s="137"/>
      <c r="J123" s="138"/>
      <c r="K123" s="115"/>
      <c r="L123" s="139"/>
      <c r="M123" s="140"/>
      <c r="N123" s="141"/>
      <c r="O123" s="120"/>
    </row>
    <row r="124" ht="15.75" hidden="1"/>
    <row r="125" ht="22.5" hidden="1">
      <c r="A125" s="86" t="str">
        <f>C51</f>
        <v>Anh văn chuyên ngành</v>
      </c>
    </row>
    <row r="126" spans="1:15" ht="63.75" customHeight="1" hidden="1">
      <c r="A126" s="178" t="s">
        <v>2</v>
      </c>
      <c r="B126" s="87" t="s">
        <v>42</v>
      </c>
      <c r="C126" s="91" t="s">
        <v>3</v>
      </c>
      <c r="D126" s="92"/>
      <c r="E126" s="89" t="s">
        <v>4</v>
      </c>
      <c r="F126" s="89" t="s">
        <v>5</v>
      </c>
      <c r="G126" s="4" t="s">
        <v>6</v>
      </c>
      <c r="H126" s="4" t="s">
        <v>7</v>
      </c>
      <c r="I126" s="4"/>
      <c r="J126" s="4" t="s">
        <v>8</v>
      </c>
      <c r="K126" s="4"/>
      <c r="L126" s="99" t="s">
        <v>9</v>
      </c>
      <c r="M126" s="100"/>
      <c r="N126" s="87" t="s">
        <v>10</v>
      </c>
      <c r="O126" s="87" t="s">
        <v>11</v>
      </c>
    </row>
    <row r="127" spans="1:15" ht="15.75" hidden="1">
      <c r="A127" s="170"/>
      <c r="B127" s="90"/>
      <c r="C127" s="93"/>
      <c r="D127" s="94"/>
      <c r="E127" s="90"/>
      <c r="F127" s="90"/>
      <c r="G127" s="4"/>
      <c r="H127" s="3" t="s">
        <v>12</v>
      </c>
      <c r="I127" s="3" t="s">
        <v>13</v>
      </c>
      <c r="J127" s="3" t="s">
        <v>12</v>
      </c>
      <c r="K127" s="3" t="s">
        <v>13</v>
      </c>
      <c r="L127" s="78" t="s">
        <v>40</v>
      </c>
      <c r="M127" s="4" t="s">
        <v>41</v>
      </c>
      <c r="N127" s="97"/>
      <c r="O127" s="97"/>
    </row>
    <row r="128" spans="1:15" ht="15.75" hidden="1">
      <c r="A128" s="171"/>
      <c r="B128" s="88"/>
      <c r="C128" s="95"/>
      <c r="D128" s="96"/>
      <c r="E128" s="88"/>
      <c r="F128" s="88"/>
      <c r="G128" s="4"/>
      <c r="H128" s="3"/>
      <c r="I128" s="3"/>
      <c r="J128" s="3"/>
      <c r="K128" s="3"/>
      <c r="L128" s="4"/>
      <c r="M128" s="4"/>
      <c r="N128" s="98"/>
      <c r="O128" s="98"/>
    </row>
    <row r="129" spans="1:15" ht="16.5" hidden="1">
      <c r="A129" s="2">
        <v>1</v>
      </c>
      <c r="B129" s="80" t="str">
        <f aca="true" t="shared" si="5" ref="B129:F138">B70</f>
        <v>LTCD-205-K7</v>
      </c>
      <c r="C129" s="80" t="str">
        <f t="shared" si="5"/>
        <v>Đinh Thái Anh </v>
      </c>
      <c r="D129" s="80" t="str">
        <f t="shared" si="5"/>
        <v>Hào</v>
      </c>
      <c r="E129" s="80" t="str">
        <f t="shared" si="5"/>
        <v>26/11/1991</v>
      </c>
      <c r="F129" s="122" t="str">
        <f t="shared" si="5"/>
        <v>BRVT</v>
      </c>
      <c r="G129" s="130"/>
      <c r="H129" s="131">
        <v>9</v>
      </c>
      <c r="I129" s="131"/>
      <c r="J129" s="132">
        <v>6</v>
      </c>
      <c r="K129" s="133"/>
      <c r="L129" s="114">
        <v>5.5</v>
      </c>
      <c r="M129" s="103"/>
      <c r="N129" s="109">
        <f>H129*0.2+J129*0.2+L129*0.6</f>
        <v>6.3</v>
      </c>
      <c r="O129" s="104">
        <f>IF(N129&lt;4,"Học lại","")</f>
      </c>
    </row>
    <row r="130" spans="1:15" ht="16.5" hidden="1">
      <c r="A130" s="2">
        <v>2</v>
      </c>
      <c r="B130" s="80" t="str">
        <f t="shared" si="5"/>
        <v>LTCD-206-K7</v>
      </c>
      <c r="C130" s="80" t="str">
        <f t="shared" si="5"/>
        <v>Phạm Thị </v>
      </c>
      <c r="D130" s="80" t="str">
        <f t="shared" si="5"/>
        <v>Huỳnh</v>
      </c>
      <c r="E130" s="80" t="str">
        <f t="shared" si="5"/>
        <v>28/04/1994</v>
      </c>
      <c r="F130" s="122" t="str">
        <f t="shared" si="5"/>
        <v>Bình Định</v>
      </c>
      <c r="G130" s="130"/>
      <c r="H130" s="131">
        <v>9</v>
      </c>
      <c r="I130" s="131"/>
      <c r="J130" s="132">
        <v>7</v>
      </c>
      <c r="K130" s="133"/>
      <c r="L130" s="114">
        <v>8</v>
      </c>
      <c r="M130" s="103"/>
      <c r="N130" s="109">
        <f aca="true" t="shared" si="6" ref="N130:N149">H130*0.2+J130*0.2+L130*0.6</f>
        <v>8</v>
      </c>
      <c r="O130" s="104">
        <f aca="true" t="shared" si="7" ref="O130:O149">IF(N130&lt;4,"Học lại","")</f>
      </c>
    </row>
    <row r="131" spans="1:15" ht="16.5" hidden="1">
      <c r="A131" s="2">
        <v>3</v>
      </c>
      <c r="B131" s="80" t="str">
        <f t="shared" si="5"/>
        <v>LTCD-207-K7</v>
      </c>
      <c r="C131" s="80" t="str">
        <f t="shared" si="5"/>
        <v>Nguyễn Thị Ngọc </v>
      </c>
      <c r="D131" s="80" t="str">
        <f t="shared" si="5"/>
        <v>Linh</v>
      </c>
      <c r="E131" s="80" t="str">
        <f t="shared" si="5"/>
        <v>19/04/1992</v>
      </c>
      <c r="F131" s="122" t="str">
        <f t="shared" si="5"/>
        <v>Thanh Hóa</v>
      </c>
      <c r="G131" s="130"/>
      <c r="H131" s="131">
        <v>10</v>
      </c>
      <c r="I131" s="131"/>
      <c r="J131" s="132">
        <v>7</v>
      </c>
      <c r="K131" s="133"/>
      <c r="L131" s="114">
        <v>8</v>
      </c>
      <c r="M131" s="103"/>
      <c r="N131" s="109">
        <f t="shared" si="6"/>
        <v>8.2</v>
      </c>
      <c r="O131" s="104">
        <f t="shared" si="7"/>
      </c>
    </row>
    <row r="132" spans="1:15" ht="16.5" hidden="1">
      <c r="A132" s="2">
        <v>4</v>
      </c>
      <c r="B132" s="80" t="str">
        <f t="shared" si="5"/>
        <v>LTCD-208-K7</v>
      </c>
      <c r="C132" s="80" t="str">
        <f t="shared" si="5"/>
        <v>Nguyễn Thúy </v>
      </c>
      <c r="D132" s="80" t="str">
        <f t="shared" si="5"/>
        <v>Ngân</v>
      </c>
      <c r="E132" s="80" t="str">
        <f t="shared" si="5"/>
        <v>29/11/1988</v>
      </c>
      <c r="F132" s="122" t="str">
        <f t="shared" si="5"/>
        <v>BRVT</v>
      </c>
      <c r="G132" s="130"/>
      <c r="H132" s="131">
        <v>9</v>
      </c>
      <c r="I132" s="131"/>
      <c r="J132" s="132">
        <v>7</v>
      </c>
      <c r="K132" s="133"/>
      <c r="L132" s="114">
        <v>7.5</v>
      </c>
      <c r="M132" s="103"/>
      <c r="N132" s="109">
        <f t="shared" si="6"/>
        <v>7.7</v>
      </c>
      <c r="O132" s="104">
        <f t="shared" si="7"/>
      </c>
    </row>
    <row r="133" spans="1:15" ht="16.5" hidden="1">
      <c r="A133" s="2">
        <v>5</v>
      </c>
      <c r="B133" s="80" t="str">
        <f t="shared" si="5"/>
        <v>LTCD-209-K7</v>
      </c>
      <c r="C133" s="80" t="str">
        <f t="shared" si="5"/>
        <v>Bùi Phạm Kiều </v>
      </c>
      <c r="D133" s="80" t="str">
        <f t="shared" si="5"/>
        <v>Linh</v>
      </c>
      <c r="E133" s="80" t="str">
        <f t="shared" si="5"/>
        <v>15/06/1986</v>
      </c>
      <c r="F133" s="122" t="str">
        <f t="shared" si="5"/>
        <v>Bà Rịa</v>
      </c>
      <c r="G133" s="130"/>
      <c r="H133" s="131">
        <v>10</v>
      </c>
      <c r="I133" s="131"/>
      <c r="J133" s="132">
        <v>9</v>
      </c>
      <c r="K133" s="133"/>
      <c r="L133" s="114">
        <v>4.5</v>
      </c>
      <c r="M133" s="103"/>
      <c r="N133" s="109">
        <f t="shared" si="6"/>
        <v>6.5</v>
      </c>
      <c r="O133" s="104">
        <f t="shared" si="7"/>
      </c>
    </row>
    <row r="134" spans="1:15" ht="16.5" hidden="1">
      <c r="A134" s="2">
        <v>6</v>
      </c>
      <c r="B134" s="80" t="str">
        <f t="shared" si="5"/>
        <v>LTCD-210-K7</v>
      </c>
      <c r="C134" s="80" t="str">
        <f t="shared" si="5"/>
        <v>Nguyễn Thị </v>
      </c>
      <c r="D134" s="80" t="str">
        <f t="shared" si="5"/>
        <v>Nhung</v>
      </c>
      <c r="E134" s="80" t="str">
        <f t="shared" si="5"/>
        <v>24/09/1992</v>
      </c>
      <c r="F134" s="122" t="str">
        <f t="shared" si="5"/>
        <v>Hà Tĩnh</v>
      </c>
      <c r="G134" s="130"/>
      <c r="H134" s="131">
        <v>10</v>
      </c>
      <c r="I134" s="131"/>
      <c r="J134" s="132">
        <v>8</v>
      </c>
      <c r="K134" s="133"/>
      <c r="L134" s="114">
        <v>8</v>
      </c>
      <c r="M134" s="103"/>
      <c r="N134" s="109">
        <f t="shared" si="6"/>
        <v>8.4</v>
      </c>
      <c r="O134" s="104">
        <f t="shared" si="7"/>
      </c>
    </row>
    <row r="135" spans="1:15" ht="16.5" hidden="1">
      <c r="A135" s="2">
        <v>7</v>
      </c>
      <c r="B135" s="80" t="str">
        <f t="shared" si="5"/>
        <v>LTCD-211-K7</v>
      </c>
      <c r="C135" s="80" t="str">
        <f t="shared" si="5"/>
        <v>Bùi Thị </v>
      </c>
      <c r="D135" s="80" t="str">
        <f t="shared" si="5"/>
        <v>Thúy</v>
      </c>
      <c r="E135" s="80" t="str">
        <f t="shared" si="5"/>
        <v>10/10/1988</v>
      </c>
      <c r="F135" s="122" t="str">
        <f t="shared" si="5"/>
        <v>Nghệ An</v>
      </c>
      <c r="G135" s="130"/>
      <c r="H135" s="131">
        <v>9</v>
      </c>
      <c r="I135" s="131"/>
      <c r="J135" s="132">
        <v>7</v>
      </c>
      <c r="K135" s="133"/>
      <c r="L135" s="114">
        <v>2.5</v>
      </c>
      <c r="M135" s="103"/>
      <c r="N135" s="109">
        <f t="shared" si="6"/>
        <v>4.7</v>
      </c>
      <c r="O135" s="104">
        <f t="shared" si="7"/>
      </c>
    </row>
    <row r="136" spans="1:15" ht="16.5" hidden="1">
      <c r="A136" s="2">
        <v>8</v>
      </c>
      <c r="B136" s="80" t="str">
        <f t="shared" si="5"/>
        <v>LTCD-212-K7</v>
      </c>
      <c r="C136" s="80" t="str">
        <f t="shared" si="5"/>
        <v>Phạm Thị Ngọc </v>
      </c>
      <c r="D136" s="80" t="str">
        <f t="shared" si="5"/>
        <v>Thủy</v>
      </c>
      <c r="E136" s="80" t="str">
        <f t="shared" si="5"/>
        <v>10/11/1987</v>
      </c>
      <c r="F136" s="122" t="str">
        <f t="shared" si="5"/>
        <v>BRVT</v>
      </c>
      <c r="G136" s="130"/>
      <c r="H136" s="131">
        <v>9</v>
      </c>
      <c r="I136" s="131"/>
      <c r="J136" s="132">
        <v>7</v>
      </c>
      <c r="K136" s="133"/>
      <c r="L136" s="114">
        <v>6.3</v>
      </c>
      <c r="M136" s="103"/>
      <c r="N136" s="109">
        <f t="shared" si="6"/>
        <v>6.98</v>
      </c>
      <c r="O136" s="104">
        <f t="shared" si="7"/>
      </c>
    </row>
    <row r="137" spans="1:15" ht="16.5" hidden="1">
      <c r="A137" s="2">
        <v>9</v>
      </c>
      <c r="B137" s="80" t="str">
        <f t="shared" si="5"/>
        <v>LTCD-213-K7</v>
      </c>
      <c r="C137" s="80" t="str">
        <f t="shared" si="5"/>
        <v>Lê Thái Huyền </v>
      </c>
      <c r="D137" s="80" t="str">
        <f t="shared" si="5"/>
        <v>Trâm</v>
      </c>
      <c r="E137" s="80" t="str">
        <f t="shared" si="5"/>
        <v>04/09/1995</v>
      </c>
      <c r="F137" s="122" t="str">
        <f t="shared" si="5"/>
        <v>BRVT</v>
      </c>
      <c r="G137" s="130"/>
      <c r="H137" s="131">
        <v>9</v>
      </c>
      <c r="I137" s="131"/>
      <c r="J137" s="132">
        <v>9</v>
      </c>
      <c r="K137" s="133"/>
      <c r="L137" s="114">
        <v>6.3</v>
      </c>
      <c r="M137" s="103"/>
      <c r="N137" s="109">
        <f t="shared" si="6"/>
        <v>7.38</v>
      </c>
      <c r="O137" s="104">
        <f t="shared" si="7"/>
      </c>
    </row>
    <row r="138" spans="1:15" ht="16.5" hidden="1">
      <c r="A138" s="2">
        <v>10</v>
      </c>
      <c r="B138" s="80" t="str">
        <f t="shared" si="5"/>
        <v>LTCD-214-K7</v>
      </c>
      <c r="C138" s="80" t="str">
        <f t="shared" si="5"/>
        <v>Nguyễn Thị Thùy </v>
      </c>
      <c r="D138" s="80" t="str">
        <f t="shared" si="5"/>
        <v>Trang</v>
      </c>
      <c r="E138" s="80" t="str">
        <f t="shared" si="5"/>
        <v>19/12/1996</v>
      </c>
      <c r="F138" s="122" t="str">
        <f t="shared" si="5"/>
        <v>Bà Rịa</v>
      </c>
      <c r="G138" s="130"/>
      <c r="H138" s="131">
        <v>9</v>
      </c>
      <c r="I138" s="131"/>
      <c r="J138" s="132">
        <v>7</v>
      </c>
      <c r="K138" s="133"/>
      <c r="L138" s="114">
        <v>5.3</v>
      </c>
      <c r="M138" s="103"/>
      <c r="N138" s="109">
        <f t="shared" si="6"/>
        <v>6.38</v>
      </c>
      <c r="O138" s="104">
        <f t="shared" si="7"/>
      </c>
    </row>
    <row r="139" spans="1:15" ht="16.5" hidden="1">
      <c r="A139" s="2">
        <v>11</v>
      </c>
      <c r="B139" s="80" t="str">
        <f aca="true" t="shared" si="8" ref="B139:F148">B80</f>
        <v>LTCD-215-K7</v>
      </c>
      <c r="C139" s="80" t="str">
        <f t="shared" si="8"/>
        <v>Nguyễn Thị Lệ</v>
      </c>
      <c r="D139" s="80" t="str">
        <f t="shared" si="8"/>
        <v>Trinh</v>
      </c>
      <c r="E139" s="80" t="str">
        <f t="shared" si="8"/>
        <v>30/06/1994</v>
      </c>
      <c r="F139" s="122" t="str">
        <f t="shared" si="8"/>
        <v>BRVT</v>
      </c>
      <c r="G139" s="130"/>
      <c r="H139" s="131">
        <v>10</v>
      </c>
      <c r="I139" s="131"/>
      <c r="J139" s="132">
        <v>8</v>
      </c>
      <c r="K139" s="133"/>
      <c r="L139" s="114">
        <v>6.5</v>
      </c>
      <c r="M139" s="103"/>
      <c r="N139" s="109">
        <f t="shared" si="6"/>
        <v>7.5</v>
      </c>
      <c r="O139" s="104">
        <f t="shared" si="7"/>
      </c>
    </row>
    <row r="140" spans="1:15" ht="16.5" hidden="1">
      <c r="A140" s="2">
        <v>12</v>
      </c>
      <c r="B140" s="80" t="str">
        <f t="shared" si="8"/>
        <v>LTCD-216-K7</v>
      </c>
      <c r="C140" s="80" t="str">
        <f t="shared" si="8"/>
        <v>Trần Thị Phương</v>
      </c>
      <c r="D140" s="80" t="str">
        <f t="shared" si="8"/>
        <v>Uyên</v>
      </c>
      <c r="E140" s="80" t="str">
        <f t="shared" si="8"/>
        <v>15/12/10984</v>
      </c>
      <c r="F140" s="122" t="str">
        <f t="shared" si="8"/>
        <v>BRVT</v>
      </c>
      <c r="G140" s="130"/>
      <c r="H140" s="131">
        <v>10</v>
      </c>
      <c r="I140" s="131"/>
      <c r="J140" s="132">
        <v>7</v>
      </c>
      <c r="K140" s="133"/>
      <c r="L140" s="114">
        <v>5</v>
      </c>
      <c r="M140" s="103"/>
      <c r="N140" s="109">
        <f t="shared" si="6"/>
        <v>6.4</v>
      </c>
      <c r="O140" s="104">
        <f t="shared" si="7"/>
      </c>
    </row>
    <row r="141" spans="1:15" ht="16.5" hidden="1">
      <c r="A141" s="2">
        <v>13</v>
      </c>
      <c r="B141" s="80" t="str">
        <f t="shared" si="8"/>
        <v>LTCD-217-K7</v>
      </c>
      <c r="C141" s="80" t="str">
        <f t="shared" si="8"/>
        <v>Võ Quế</v>
      </c>
      <c r="D141" s="80" t="str">
        <f t="shared" si="8"/>
        <v>Hương</v>
      </c>
      <c r="E141" s="80" t="str">
        <f t="shared" si="8"/>
        <v>27/09/1989</v>
      </c>
      <c r="F141" s="122" t="str">
        <f t="shared" si="8"/>
        <v>BRVT</v>
      </c>
      <c r="G141" s="130"/>
      <c r="H141" s="131">
        <v>9</v>
      </c>
      <c r="I141" s="131"/>
      <c r="J141" s="132">
        <v>7</v>
      </c>
      <c r="K141" s="133"/>
      <c r="L141" s="114">
        <v>4.3</v>
      </c>
      <c r="M141" s="103"/>
      <c r="N141" s="109">
        <f t="shared" si="6"/>
        <v>5.779999999999999</v>
      </c>
      <c r="O141" s="104">
        <f t="shared" si="7"/>
      </c>
    </row>
    <row r="142" spans="1:15" ht="16.5" hidden="1">
      <c r="A142" s="2">
        <v>14</v>
      </c>
      <c r="B142" s="80" t="str">
        <f t="shared" si="8"/>
        <v>LTCD-218-K7</v>
      </c>
      <c r="C142" s="80" t="str">
        <f t="shared" si="8"/>
        <v>Bùi Thị Bích</v>
      </c>
      <c r="D142" s="80" t="str">
        <f t="shared" si="8"/>
        <v>Thảo</v>
      </c>
      <c r="E142" s="80" t="str">
        <f t="shared" si="8"/>
        <v>17/08/1984</v>
      </c>
      <c r="F142" s="122" t="str">
        <f t="shared" si="8"/>
        <v>Đất Đỏ</v>
      </c>
      <c r="G142" s="130"/>
      <c r="H142" s="131">
        <v>10</v>
      </c>
      <c r="I142" s="131"/>
      <c r="J142" s="132">
        <v>6</v>
      </c>
      <c r="K142" s="133"/>
      <c r="L142" s="114">
        <v>5</v>
      </c>
      <c r="M142" s="103"/>
      <c r="N142" s="109">
        <f t="shared" si="6"/>
        <v>6.2</v>
      </c>
      <c r="O142" s="104">
        <f t="shared" si="7"/>
      </c>
    </row>
    <row r="143" spans="1:15" ht="16.5" hidden="1">
      <c r="A143" s="2">
        <v>15</v>
      </c>
      <c r="B143" s="80" t="str">
        <f t="shared" si="8"/>
        <v>LTCD-219-K7</v>
      </c>
      <c r="C143" s="80" t="str">
        <f t="shared" si="8"/>
        <v>Đoàn Thị Ngọc </v>
      </c>
      <c r="D143" s="80" t="str">
        <f t="shared" si="8"/>
        <v>Tuyền</v>
      </c>
      <c r="E143" s="80" t="str">
        <f t="shared" si="8"/>
        <v>21/08/1994</v>
      </c>
      <c r="F143" s="122" t="str">
        <f t="shared" si="8"/>
        <v>BRVT</v>
      </c>
      <c r="G143" s="130"/>
      <c r="H143" s="131">
        <v>10</v>
      </c>
      <c r="I143" s="131"/>
      <c r="J143" s="132">
        <v>7</v>
      </c>
      <c r="K143" s="133"/>
      <c r="L143" s="114">
        <v>5.8</v>
      </c>
      <c r="M143" s="103"/>
      <c r="N143" s="109">
        <f t="shared" si="6"/>
        <v>6.880000000000001</v>
      </c>
      <c r="O143" s="104">
        <f t="shared" si="7"/>
      </c>
    </row>
    <row r="144" spans="1:15" ht="16.5" hidden="1">
      <c r="A144" s="2">
        <v>16</v>
      </c>
      <c r="B144" s="80" t="str">
        <f t="shared" si="8"/>
        <v>LTCD-220-K7</v>
      </c>
      <c r="C144" s="80" t="str">
        <f t="shared" si="8"/>
        <v>Bùi Thị Ánh </v>
      </c>
      <c r="D144" s="80" t="str">
        <f t="shared" si="8"/>
        <v>Tuyết</v>
      </c>
      <c r="E144" s="80" t="str">
        <f t="shared" si="8"/>
        <v>12/05/1989</v>
      </c>
      <c r="F144" s="122" t="str">
        <f t="shared" si="8"/>
        <v>Đồng Nai</v>
      </c>
      <c r="G144" s="130"/>
      <c r="H144" s="131">
        <v>9</v>
      </c>
      <c r="I144" s="131"/>
      <c r="J144" s="132">
        <v>6</v>
      </c>
      <c r="K144" s="133"/>
      <c r="L144" s="114">
        <v>5.8</v>
      </c>
      <c r="M144" s="103"/>
      <c r="N144" s="109">
        <f t="shared" si="6"/>
        <v>6.48</v>
      </c>
      <c r="O144" s="104">
        <f t="shared" si="7"/>
      </c>
    </row>
    <row r="145" spans="1:15" ht="16.5" hidden="1">
      <c r="A145" s="2">
        <v>17</v>
      </c>
      <c r="B145" s="80" t="str">
        <f t="shared" si="8"/>
        <v>LTCD-221-K7</v>
      </c>
      <c r="C145" s="80" t="str">
        <f t="shared" si="8"/>
        <v>Nguyễn Thị Phượng </v>
      </c>
      <c r="D145" s="80" t="str">
        <f t="shared" si="8"/>
        <v>Xuân</v>
      </c>
      <c r="E145" s="80" t="str">
        <f t="shared" si="8"/>
        <v>06/07/1994</v>
      </c>
      <c r="F145" s="122" t="str">
        <f t="shared" si="8"/>
        <v>BRVT</v>
      </c>
      <c r="G145" s="130"/>
      <c r="H145" s="131">
        <v>10</v>
      </c>
      <c r="I145" s="131"/>
      <c r="J145" s="132">
        <v>8</v>
      </c>
      <c r="K145" s="133"/>
      <c r="L145" s="114">
        <v>6.8</v>
      </c>
      <c r="M145" s="103"/>
      <c r="N145" s="109">
        <f t="shared" si="6"/>
        <v>7.68</v>
      </c>
      <c r="O145" s="104">
        <f t="shared" si="7"/>
      </c>
    </row>
    <row r="146" spans="1:15" ht="18.75" customHeight="1" hidden="1">
      <c r="A146" s="2">
        <v>18</v>
      </c>
      <c r="B146" s="80" t="str">
        <f t="shared" si="8"/>
        <v>LTCD-222-K7</v>
      </c>
      <c r="C146" s="80" t="str">
        <f t="shared" si="8"/>
        <v>Trần Thị </v>
      </c>
      <c r="D146" s="80" t="str">
        <f t="shared" si="8"/>
        <v>Loan</v>
      </c>
      <c r="E146" s="80" t="str">
        <f t="shared" si="8"/>
        <v>05/06/1991</v>
      </c>
      <c r="F146" s="122" t="str">
        <f t="shared" si="8"/>
        <v>Hà Tĩnh</v>
      </c>
      <c r="G146" s="130"/>
      <c r="H146" s="131">
        <v>9</v>
      </c>
      <c r="I146" s="131"/>
      <c r="J146" s="132">
        <v>8</v>
      </c>
      <c r="K146" s="133"/>
      <c r="L146" s="114">
        <v>6.5</v>
      </c>
      <c r="M146" s="103"/>
      <c r="N146" s="109">
        <f t="shared" si="6"/>
        <v>7.300000000000001</v>
      </c>
      <c r="O146" s="104">
        <f t="shared" si="7"/>
      </c>
    </row>
    <row r="147" spans="1:15" ht="16.5" hidden="1">
      <c r="A147" s="2">
        <v>19</v>
      </c>
      <c r="B147" s="80" t="str">
        <f t="shared" si="8"/>
        <v>LTCD-223-K7</v>
      </c>
      <c r="C147" s="80" t="str">
        <f t="shared" si="8"/>
        <v>Ngô Thị Bích</v>
      </c>
      <c r="D147" s="80" t="str">
        <f t="shared" si="8"/>
        <v>Phượng</v>
      </c>
      <c r="E147" s="80">
        <f t="shared" si="8"/>
        <v>32181</v>
      </c>
      <c r="F147" s="122" t="str">
        <f t="shared" si="8"/>
        <v>BRVT</v>
      </c>
      <c r="G147" s="130"/>
      <c r="H147" s="131"/>
      <c r="I147" s="131"/>
      <c r="J147" s="132"/>
      <c r="K147" s="133"/>
      <c r="L147" s="159">
        <v>6</v>
      </c>
      <c r="M147" s="103"/>
      <c r="N147" s="109">
        <f t="shared" si="6"/>
        <v>3.5999999999999996</v>
      </c>
      <c r="O147" s="104" t="str">
        <f t="shared" si="7"/>
        <v>Học lại</v>
      </c>
    </row>
    <row r="148" spans="1:15" ht="16.5" hidden="1">
      <c r="A148" s="2">
        <v>20</v>
      </c>
      <c r="B148" s="80" t="str">
        <f t="shared" si="8"/>
        <v>LTCD-224-K7</v>
      </c>
      <c r="C148" s="80" t="str">
        <f t="shared" si="8"/>
        <v>Lê Trần Nguyên</v>
      </c>
      <c r="D148" s="80" t="str">
        <f t="shared" si="8"/>
        <v>Thảo</v>
      </c>
      <c r="E148" s="80">
        <f t="shared" si="8"/>
        <v>35394</v>
      </c>
      <c r="F148" s="122" t="str">
        <f t="shared" si="8"/>
        <v>BRVT</v>
      </c>
      <c r="G148" s="130"/>
      <c r="H148" s="131"/>
      <c r="I148" s="131"/>
      <c r="J148" s="132"/>
      <c r="K148" s="133"/>
      <c r="L148" s="146">
        <v>5.5</v>
      </c>
      <c r="M148" s="103"/>
      <c r="N148" s="109">
        <f t="shared" si="6"/>
        <v>3.3</v>
      </c>
      <c r="O148" s="104" t="str">
        <f t="shared" si="7"/>
        <v>Học lại</v>
      </c>
    </row>
    <row r="149" spans="1:15" ht="16.5" hidden="1">
      <c r="A149" s="2">
        <v>21</v>
      </c>
      <c r="B149" s="80" t="str">
        <f>B90</f>
        <v>LTCD-225-K7</v>
      </c>
      <c r="C149" s="80" t="str">
        <f>C90</f>
        <v>Lê Ngọc Bảo</v>
      </c>
      <c r="D149" s="80" t="str">
        <f>D90</f>
        <v>Trân</v>
      </c>
      <c r="E149" s="80">
        <f>E90</f>
        <v>33609</v>
      </c>
      <c r="F149" s="122" t="str">
        <f>F90</f>
        <v>BRVT</v>
      </c>
      <c r="G149" s="130"/>
      <c r="H149" s="131"/>
      <c r="I149" s="131"/>
      <c r="J149" s="132"/>
      <c r="K149" s="133"/>
      <c r="L149" s="146">
        <v>6</v>
      </c>
      <c r="M149" s="103"/>
      <c r="N149" s="109">
        <f t="shared" si="6"/>
        <v>3.5999999999999996</v>
      </c>
      <c r="O149" s="104" t="str">
        <f t="shared" si="7"/>
        <v>Học lại</v>
      </c>
    </row>
    <row r="150" spans="1:15" ht="16.5" hidden="1">
      <c r="A150" s="2"/>
      <c r="B150" s="80"/>
      <c r="C150" s="80"/>
      <c r="D150" s="80"/>
      <c r="E150" s="80"/>
      <c r="F150" s="122"/>
      <c r="G150" s="130"/>
      <c r="H150" s="131"/>
      <c r="I150" s="131"/>
      <c r="J150" s="132"/>
      <c r="K150" s="133"/>
      <c r="L150" s="114"/>
      <c r="M150" s="103"/>
      <c r="N150" s="109"/>
      <c r="O150" s="104"/>
    </row>
    <row r="151" spans="1:15" ht="16.5" hidden="1">
      <c r="A151" s="2"/>
      <c r="B151" s="80"/>
      <c r="C151" s="80"/>
      <c r="D151" s="80"/>
      <c r="E151" s="80"/>
      <c r="F151" s="122"/>
      <c r="G151" s="130"/>
      <c r="H151" s="131"/>
      <c r="I151" s="131"/>
      <c r="J151" s="132"/>
      <c r="K151" s="147"/>
      <c r="L151" s="147"/>
      <c r="M151" s="103"/>
      <c r="N151" s="109"/>
      <c r="O151" s="104"/>
    </row>
    <row r="152" ht="15.75" hidden="1"/>
    <row r="153" ht="15.75" hidden="1"/>
    <row r="154" ht="15.75" hidden="1"/>
    <row r="155" ht="15.75" hidden="1">
      <c r="A155" s="6" t="str">
        <f>C52</f>
        <v>Toiec 3</v>
      </c>
    </row>
    <row r="156" spans="1:15" ht="63.75" customHeight="1" hidden="1">
      <c r="A156" s="178" t="s">
        <v>2</v>
      </c>
      <c r="B156" s="87" t="s">
        <v>42</v>
      </c>
      <c r="C156" s="91" t="s">
        <v>3</v>
      </c>
      <c r="D156" s="92"/>
      <c r="E156" s="89" t="s">
        <v>4</v>
      </c>
      <c r="F156" s="89" t="s">
        <v>5</v>
      </c>
      <c r="G156" s="4" t="s">
        <v>6</v>
      </c>
      <c r="H156" s="4" t="s">
        <v>7</v>
      </c>
      <c r="I156" s="4"/>
      <c r="J156" s="4" t="s">
        <v>8</v>
      </c>
      <c r="K156" s="4"/>
      <c r="L156" s="99" t="s">
        <v>9</v>
      </c>
      <c r="M156" s="100"/>
      <c r="N156" s="87" t="s">
        <v>10</v>
      </c>
      <c r="O156" s="87" t="s">
        <v>11</v>
      </c>
    </row>
    <row r="157" spans="1:15" ht="15.75" hidden="1">
      <c r="A157" s="170"/>
      <c r="B157" s="90"/>
      <c r="C157" s="93"/>
      <c r="D157" s="94"/>
      <c r="E157" s="90"/>
      <c r="F157" s="90"/>
      <c r="G157" s="4"/>
      <c r="H157" s="3" t="s">
        <v>12</v>
      </c>
      <c r="I157" s="3" t="s">
        <v>13</v>
      </c>
      <c r="J157" s="3" t="s">
        <v>12</v>
      </c>
      <c r="K157" s="3" t="s">
        <v>13</v>
      </c>
      <c r="L157" s="78" t="s">
        <v>40</v>
      </c>
      <c r="M157" s="4" t="s">
        <v>41</v>
      </c>
      <c r="N157" s="97"/>
      <c r="O157" s="97"/>
    </row>
    <row r="158" spans="1:15" ht="15.75" hidden="1">
      <c r="A158" s="171"/>
      <c r="B158" s="88"/>
      <c r="C158" s="95"/>
      <c r="D158" s="96"/>
      <c r="E158" s="88"/>
      <c r="F158" s="88"/>
      <c r="G158" s="4"/>
      <c r="H158" s="3"/>
      <c r="I158" s="3"/>
      <c r="J158" s="3"/>
      <c r="K158" s="3"/>
      <c r="L158" s="4"/>
      <c r="M158" s="4"/>
      <c r="N158" s="98"/>
      <c r="O158" s="98"/>
    </row>
    <row r="159" spans="1:15" ht="16.5" hidden="1">
      <c r="A159" s="2">
        <v>1</v>
      </c>
      <c r="B159" s="80" t="str">
        <f aca="true" t="shared" si="9" ref="B159:F168">B70</f>
        <v>LTCD-205-K7</v>
      </c>
      <c r="C159" s="80" t="str">
        <f t="shared" si="9"/>
        <v>Đinh Thái Anh </v>
      </c>
      <c r="D159" s="80" t="str">
        <f t="shared" si="9"/>
        <v>Hào</v>
      </c>
      <c r="E159" s="80" t="str">
        <f t="shared" si="9"/>
        <v>26/11/1991</v>
      </c>
      <c r="F159" s="80" t="str">
        <f t="shared" si="9"/>
        <v>BRVT</v>
      </c>
      <c r="G159" s="130"/>
      <c r="H159" s="132">
        <v>6</v>
      </c>
      <c r="I159" s="131"/>
      <c r="J159" s="132">
        <v>8</v>
      </c>
      <c r="K159" s="133"/>
      <c r="L159" s="114">
        <v>7.8</v>
      </c>
      <c r="M159" s="79"/>
      <c r="N159" s="109">
        <f>H159*0.2+J159*0.2+L159*0.6</f>
        <v>7.48</v>
      </c>
      <c r="O159" s="104">
        <f aca="true" t="shared" si="10" ref="O159:O179">IF(N159&lt;4,"Học lại","")</f>
      </c>
    </row>
    <row r="160" spans="1:15" ht="16.5" hidden="1">
      <c r="A160" s="2">
        <v>2</v>
      </c>
      <c r="B160" s="80" t="str">
        <f t="shared" si="9"/>
        <v>LTCD-206-K7</v>
      </c>
      <c r="C160" s="80" t="str">
        <f t="shared" si="9"/>
        <v>Phạm Thị </v>
      </c>
      <c r="D160" s="80" t="str">
        <f t="shared" si="9"/>
        <v>Huỳnh</v>
      </c>
      <c r="E160" s="80" t="str">
        <f t="shared" si="9"/>
        <v>28/04/1994</v>
      </c>
      <c r="F160" s="80" t="str">
        <f t="shared" si="9"/>
        <v>Bình Định</v>
      </c>
      <c r="G160" s="130"/>
      <c r="H160" s="132">
        <v>9</v>
      </c>
      <c r="I160" s="131"/>
      <c r="J160" s="132">
        <v>8</v>
      </c>
      <c r="K160" s="133"/>
      <c r="L160" s="114">
        <v>7.8</v>
      </c>
      <c r="M160" s="79"/>
      <c r="N160" s="109">
        <f aca="true" t="shared" si="11" ref="N160:N179">H160*0.2+J160*0.2+L160*0.6</f>
        <v>8.08</v>
      </c>
      <c r="O160" s="104">
        <f t="shared" si="10"/>
      </c>
    </row>
    <row r="161" spans="1:15" ht="16.5" hidden="1">
      <c r="A161" s="2">
        <v>3</v>
      </c>
      <c r="B161" s="80" t="str">
        <f t="shared" si="9"/>
        <v>LTCD-207-K7</v>
      </c>
      <c r="C161" s="80" t="str">
        <f t="shared" si="9"/>
        <v>Nguyễn Thị Ngọc </v>
      </c>
      <c r="D161" s="80" t="str">
        <f t="shared" si="9"/>
        <v>Linh</v>
      </c>
      <c r="E161" s="80" t="str">
        <f t="shared" si="9"/>
        <v>19/04/1992</v>
      </c>
      <c r="F161" s="80" t="str">
        <f t="shared" si="9"/>
        <v>Thanh Hóa</v>
      </c>
      <c r="G161" s="130"/>
      <c r="H161" s="132">
        <v>9</v>
      </c>
      <c r="I161" s="131"/>
      <c r="J161" s="132">
        <v>8</v>
      </c>
      <c r="K161" s="133"/>
      <c r="L161" s="114">
        <v>9.5</v>
      </c>
      <c r="M161" s="79"/>
      <c r="N161" s="109">
        <f t="shared" si="11"/>
        <v>9.100000000000001</v>
      </c>
      <c r="O161" s="104">
        <f t="shared" si="10"/>
      </c>
    </row>
    <row r="162" spans="1:15" ht="16.5" hidden="1">
      <c r="A162" s="2">
        <v>4</v>
      </c>
      <c r="B162" s="80" t="str">
        <f t="shared" si="9"/>
        <v>LTCD-208-K7</v>
      </c>
      <c r="C162" s="80" t="str">
        <f t="shared" si="9"/>
        <v>Nguyễn Thúy </v>
      </c>
      <c r="D162" s="80" t="str">
        <f t="shared" si="9"/>
        <v>Ngân</v>
      </c>
      <c r="E162" s="80" t="str">
        <f t="shared" si="9"/>
        <v>29/11/1988</v>
      </c>
      <c r="F162" s="80" t="str">
        <f t="shared" si="9"/>
        <v>BRVT</v>
      </c>
      <c r="G162" s="130"/>
      <c r="H162" s="132">
        <v>10</v>
      </c>
      <c r="I162" s="131"/>
      <c r="J162" s="132">
        <v>9</v>
      </c>
      <c r="K162" s="133"/>
      <c r="L162" s="114">
        <v>9.5</v>
      </c>
      <c r="M162" s="79"/>
      <c r="N162" s="109">
        <f t="shared" si="11"/>
        <v>9.5</v>
      </c>
      <c r="O162" s="104">
        <f t="shared" si="10"/>
      </c>
    </row>
    <row r="163" spans="1:15" ht="16.5" hidden="1">
      <c r="A163" s="2">
        <v>5</v>
      </c>
      <c r="B163" s="80" t="str">
        <f t="shared" si="9"/>
        <v>LTCD-209-K7</v>
      </c>
      <c r="C163" s="80" t="str">
        <f t="shared" si="9"/>
        <v>Bùi Phạm Kiều </v>
      </c>
      <c r="D163" s="80" t="str">
        <f t="shared" si="9"/>
        <v>Linh</v>
      </c>
      <c r="E163" s="80" t="str">
        <f t="shared" si="9"/>
        <v>15/06/1986</v>
      </c>
      <c r="F163" s="80" t="str">
        <f t="shared" si="9"/>
        <v>Bà Rịa</v>
      </c>
      <c r="G163" s="130"/>
      <c r="H163" s="132">
        <v>9</v>
      </c>
      <c r="I163" s="131"/>
      <c r="J163" s="132">
        <v>8</v>
      </c>
      <c r="K163" s="133"/>
      <c r="L163" s="114">
        <v>9.5</v>
      </c>
      <c r="M163" s="79"/>
      <c r="N163" s="109">
        <f t="shared" si="11"/>
        <v>9.100000000000001</v>
      </c>
      <c r="O163" s="104">
        <f t="shared" si="10"/>
      </c>
    </row>
    <row r="164" spans="1:15" ht="16.5" hidden="1">
      <c r="A164" s="2">
        <v>6</v>
      </c>
      <c r="B164" s="80" t="str">
        <f t="shared" si="9"/>
        <v>LTCD-210-K7</v>
      </c>
      <c r="C164" s="80" t="str">
        <f t="shared" si="9"/>
        <v>Nguyễn Thị </v>
      </c>
      <c r="D164" s="80" t="str">
        <f t="shared" si="9"/>
        <v>Nhung</v>
      </c>
      <c r="E164" s="80" t="str">
        <f t="shared" si="9"/>
        <v>24/09/1992</v>
      </c>
      <c r="F164" s="80" t="str">
        <f t="shared" si="9"/>
        <v>Hà Tĩnh</v>
      </c>
      <c r="G164" s="130"/>
      <c r="H164" s="132">
        <v>10</v>
      </c>
      <c r="I164" s="131"/>
      <c r="J164" s="132">
        <v>9</v>
      </c>
      <c r="K164" s="133"/>
      <c r="L164" s="114">
        <v>9.5</v>
      </c>
      <c r="M164" s="79"/>
      <c r="N164" s="109">
        <f t="shared" si="11"/>
        <v>9.5</v>
      </c>
      <c r="O164" s="104">
        <f t="shared" si="10"/>
      </c>
    </row>
    <row r="165" spans="1:15" ht="16.5" hidden="1">
      <c r="A165" s="2">
        <v>7</v>
      </c>
      <c r="B165" s="80" t="str">
        <f t="shared" si="9"/>
        <v>LTCD-211-K7</v>
      </c>
      <c r="C165" s="80" t="str">
        <f t="shared" si="9"/>
        <v>Bùi Thị </v>
      </c>
      <c r="D165" s="80" t="str">
        <f t="shared" si="9"/>
        <v>Thúy</v>
      </c>
      <c r="E165" s="80" t="str">
        <f t="shared" si="9"/>
        <v>10/10/1988</v>
      </c>
      <c r="F165" s="80" t="str">
        <f t="shared" si="9"/>
        <v>Nghệ An</v>
      </c>
      <c r="G165" s="130"/>
      <c r="H165" s="132">
        <v>8</v>
      </c>
      <c r="I165" s="131"/>
      <c r="J165" s="132">
        <v>8</v>
      </c>
      <c r="K165" s="133"/>
      <c r="L165" s="114">
        <v>9.5</v>
      </c>
      <c r="M165" s="79"/>
      <c r="N165" s="109">
        <f t="shared" si="11"/>
        <v>8.9</v>
      </c>
      <c r="O165" s="104">
        <f t="shared" si="10"/>
      </c>
    </row>
    <row r="166" spans="1:15" ht="16.5" hidden="1">
      <c r="A166" s="2">
        <v>8</v>
      </c>
      <c r="B166" s="80" t="str">
        <f t="shared" si="9"/>
        <v>LTCD-212-K7</v>
      </c>
      <c r="C166" s="80" t="str">
        <f t="shared" si="9"/>
        <v>Phạm Thị Ngọc </v>
      </c>
      <c r="D166" s="80" t="str">
        <f t="shared" si="9"/>
        <v>Thủy</v>
      </c>
      <c r="E166" s="80" t="str">
        <f t="shared" si="9"/>
        <v>10/11/1987</v>
      </c>
      <c r="F166" s="80" t="str">
        <f t="shared" si="9"/>
        <v>BRVT</v>
      </c>
      <c r="G166" s="130"/>
      <c r="H166" s="132">
        <v>9</v>
      </c>
      <c r="I166" s="131"/>
      <c r="J166" s="132">
        <v>8</v>
      </c>
      <c r="K166" s="133"/>
      <c r="L166" s="114">
        <v>9.5</v>
      </c>
      <c r="M166" s="79"/>
      <c r="N166" s="109">
        <f t="shared" si="11"/>
        <v>9.100000000000001</v>
      </c>
      <c r="O166" s="104">
        <f t="shared" si="10"/>
      </c>
    </row>
    <row r="167" spans="1:15" ht="16.5" hidden="1">
      <c r="A167" s="2">
        <v>9</v>
      </c>
      <c r="B167" s="80" t="str">
        <f t="shared" si="9"/>
        <v>LTCD-213-K7</v>
      </c>
      <c r="C167" s="80" t="str">
        <f t="shared" si="9"/>
        <v>Lê Thái Huyền </v>
      </c>
      <c r="D167" s="80" t="str">
        <f t="shared" si="9"/>
        <v>Trâm</v>
      </c>
      <c r="E167" s="80" t="str">
        <f t="shared" si="9"/>
        <v>04/09/1995</v>
      </c>
      <c r="F167" s="80" t="str">
        <f t="shared" si="9"/>
        <v>BRVT</v>
      </c>
      <c r="G167" s="130"/>
      <c r="H167" s="132">
        <v>10</v>
      </c>
      <c r="I167" s="131"/>
      <c r="J167" s="132">
        <v>8</v>
      </c>
      <c r="K167" s="133"/>
      <c r="L167" s="114">
        <v>9.5</v>
      </c>
      <c r="M167" s="79"/>
      <c r="N167" s="109">
        <f t="shared" si="11"/>
        <v>9.3</v>
      </c>
      <c r="O167" s="104">
        <f t="shared" si="10"/>
      </c>
    </row>
    <row r="168" spans="1:15" ht="16.5" hidden="1">
      <c r="A168" s="2">
        <v>10</v>
      </c>
      <c r="B168" s="80" t="str">
        <f t="shared" si="9"/>
        <v>LTCD-214-K7</v>
      </c>
      <c r="C168" s="80" t="str">
        <f t="shared" si="9"/>
        <v>Nguyễn Thị Thùy </v>
      </c>
      <c r="D168" s="80" t="str">
        <f t="shared" si="9"/>
        <v>Trang</v>
      </c>
      <c r="E168" s="80" t="str">
        <f t="shared" si="9"/>
        <v>19/12/1996</v>
      </c>
      <c r="F168" s="80" t="str">
        <f t="shared" si="9"/>
        <v>Bà Rịa</v>
      </c>
      <c r="G168" s="130"/>
      <c r="H168" s="132">
        <v>9</v>
      </c>
      <c r="I168" s="131"/>
      <c r="J168" s="132">
        <v>9</v>
      </c>
      <c r="K168" s="133"/>
      <c r="L168" s="114">
        <v>9.5</v>
      </c>
      <c r="M168" s="79"/>
      <c r="N168" s="109">
        <f t="shared" si="11"/>
        <v>9.3</v>
      </c>
      <c r="O168" s="104">
        <f t="shared" si="10"/>
      </c>
    </row>
    <row r="169" spans="1:15" ht="16.5" hidden="1">
      <c r="A169" s="2">
        <v>11</v>
      </c>
      <c r="B169" s="80" t="str">
        <f aca="true" t="shared" si="12" ref="B169:F178">B80</f>
        <v>LTCD-215-K7</v>
      </c>
      <c r="C169" s="80" t="str">
        <f t="shared" si="12"/>
        <v>Nguyễn Thị Lệ</v>
      </c>
      <c r="D169" s="80" t="str">
        <f t="shared" si="12"/>
        <v>Trinh</v>
      </c>
      <c r="E169" s="80" t="str">
        <f t="shared" si="12"/>
        <v>30/06/1994</v>
      </c>
      <c r="F169" s="80" t="str">
        <f t="shared" si="12"/>
        <v>BRVT</v>
      </c>
      <c r="G169" s="130"/>
      <c r="H169" s="132">
        <v>9</v>
      </c>
      <c r="I169" s="131"/>
      <c r="J169" s="132">
        <v>8</v>
      </c>
      <c r="K169" s="133"/>
      <c r="L169" s="114">
        <v>9.5</v>
      </c>
      <c r="M169" s="79"/>
      <c r="N169" s="109">
        <f t="shared" si="11"/>
        <v>9.100000000000001</v>
      </c>
      <c r="O169" s="104">
        <f t="shared" si="10"/>
      </c>
    </row>
    <row r="170" spans="1:15" ht="16.5" hidden="1">
      <c r="A170" s="2">
        <v>12</v>
      </c>
      <c r="B170" s="80" t="str">
        <f t="shared" si="12"/>
        <v>LTCD-216-K7</v>
      </c>
      <c r="C170" s="80" t="str">
        <f t="shared" si="12"/>
        <v>Trần Thị Phương</v>
      </c>
      <c r="D170" s="80" t="str">
        <f t="shared" si="12"/>
        <v>Uyên</v>
      </c>
      <c r="E170" s="80" t="str">
        <f t="shared" si="12"/>
        <v>15/12/10984</v>
      </c>
      <c r="F170" s="80" t="str">
        <f t="shared" si="12"/>
        <v>BRVT</v>
      </c>
      <c r="G170" s="130"/>
      <c r="H170" s="132">
        <v>10</v>
      </c>
      <c r="I170" s="131"/>
      <c r="J170" s="132">
        <v>8</v>
      </c>
      <c r="K170" s="133"/>
      <c r="L170" s="114">
        <v>9.5</v>
      </c>
      <c r="M170" s="79"/>
      <c r="N170" s="109">
        <f t="shared" si="11"/>
        <v>9.3</v>
      </c>
      <c r="O170" s="104">
        <f t="shared" si="10"/>
      </c>
    </row>
    <row r="171" spans="1:15" ht="16.5" hidden="1">
      <c r="A171" s="2">
        <v>13</v>
      </c>
      <c r="B171" s="80" t="str">
        <f t="shared" si="12"/>
        <v>LTCD-217-K7</v>
      </c>
      <c r="C171" s="80" t="str">
        <f t="shared" si="12"/>
        <v>Võ Quế</v>
      </c>
      <c r="D171" s="80" t="str">
        <f t="shared" si="12"/>
        <v>Hương</v>
      </c>
      <c r="E171" s="80" t="str">
        <f t="shared" si="12"/>
        <v>27/09/1989</v>
      </c>
      <c r="F171" s="80" t="str">
        <f t="shared" si="12"/>
        <v>BRVT</v>
      </c>
      <c r="G171" s="130"/>
      <c r="H171" s="132">
        <v>9</v>
      </c>
      <c r="I171" s="131"/>
      <c r="J171" s="132">
        <v>8</v>
      </c>
      <c r="K171" s="133"/>
      <c r="L171" s="114">
        <v>9.5</v>
      </c>
      <c r="M171" s="79"/>
      <c r="N171" s="109">
        <f t="shared" si="11"/>
        <v>9.100000000000001</v>
      </c>
      <c r="O171" s="104">
        <f t="shared" si="10"/>
      </c>
    </row>
    <row r="172" spans="1:15" ht="16.5" hidden="1">
      <c r="A172" s="2">
        <v>14</v>
      </c>
      <c r="B172" s="80" t="str">
        <f t="shared" si="12"/>
        <v>LTCD-218-K7</v>
      </c>
      <c r="C172" s="80" t="str">
        <f t="shared" si="12"/>
        <v>Bùi Thị Bích</v>
      </c>
      <c r="D172" s="80" t="str">
        <f t="shared" si="12"/>
        <v>Thảo</v>
      </c>
      <c r="E172" s="80" t="str">
        <f t="shared" si="12"/>
        <v>17/08/1984</v>
      </c>
      <c r="F172" s="80" t="str">
        <f t="shared" si="12"/>
        <v>Đất Đỏ</v>
      </c>
      <c r="G172" s="130"/>
      <c r="H172" s="132">
        <v>9</v>
      </c>
      <c r="I172" s="131"/>
      <c r="J172" s="132">
        <v>8</v>
      </c>
      <c r="K172" s="133"/>
      <c r="L172" s="114">
        <v>9.3</v>
      </c>
      <c r="M172" s="79"/>
      <c r="N172" s="109">
        <f t="shared" si="11"/>
        <v>8.98</v>
      </c>
      <c r="O172" s="104">
        <f t="shared" si="10"/>
      </c>
    </row>
    <row r="173" spans="1:15" ht="16.5" hidden="1">
      <c r="A173" s="2">
        <v>15</v>
      </c>
      <c r="B173" s="80" t="str">
        <f t="shared" si="12"/>
        <v>LTCD-219-K7</v>
      </c>
      <c r="C173" s="80" t="str">
        <f t="shared" si="12"/>
        <v>Đoàn Thị Ngọc </v>
      </c>
      <c r="D173" s="80" t="str">
        <f t="shared" si="12"/>
        <v>Tuyền</v>
      </c>
      <c r="E173" s="80" t="str">
        <f t="shared" si="12"/>
        <v>21/08/1994</v>
      </c>
      <c r="F173" s="80" t="str">
        <f t="shared" si="12"/>
        <v>BRVT</v>
      </c>
      <c r="G173" s="130"/>
      <c r="H173" s="132">
        <v>9</v>
      </c>
      <c r="I173" s="131"/>
      <c r="J173" s="132">
        <v>8</v>
      </c>
      <c r="K173" s="133"/>
      <c r="L173" s="114">
        <v>8.8</v>
      </c>
      <c r="M173" s="79"/>
      <c r="N173" s="109">
        <f t="shared" si="11"/>
        <v>8.68</v>
      </c>
      <c r="O173" s="104">
        <f t="shared" si="10"/>
      </c>
    </row>
    <row r="174" spans="1:15" ht="16.5" hidden="1">
      <c r="A174" s="2">
        <v>16</v>
      </c>
      <c r="B174" s="80" t="str">
        <f t="shared" si="12"/>
        <v>LTCD-220-K7</v>
      </c>
      <c r="C174" s="80" t="str">
        <f t="shared" si="12"/>
        <v>Bùi Thị Ánh </v>
      </c>
      <c r="D174" s="80" t="str">
        <f t="shared" si="12"/>
        <v>Tuyết</v>
      </c>
      <c r="E174" s="80" t="str">
        <f t="shared" si="12"/>
        <v>12/05/1989</v>
      </c>
      <c r="F174" s="80" t="str">
        <f t="shared" si="12"/>
        <v>Đồng Nai</v>
      </c>
      <c r="G174" s="130"/>
      <c r="H174" s="132">
        <v>9</v>
      </c>
      <c r="I174" s="131"/>
      <c r="J174" s="132">
        <v>8</v>
      </c>
      <c r="K174" s="133"/>
      <c r="L174" s="114">
        <v>8.8</v>
      </c>
      <c r="M174" s="79"/>
      <c r="N174" s="109">
        <f t="shared" si="11"/>
        <v>8.68</v>
      </c>
      <c r="O174" s="104">
        <f t="shared" si="10"/>
      </c>
    </row>
    <row r="175" spans="1:15" ht="16.5" hidden="1">
      <c r="A175" s="2">
        <v>17</v>
      </c>
      <c r="B175" s="80" t="str">
        <f t="shared" si="12"/>
        <v>LTCD-221-K7</v>
      </c>
      <c r="C175" s="80" t="str">
        <f t="shared" si="12"/>
        <v>Nguyễn Thị Phượng </v>
      </c>
      <c r="D175" s="80" t="str">
        <f t="shared" si="12"/>
        <v>Xuân</v>
      </c>
      <c r="E175" s="80" t="str">
        <f t="shared" si="12"/>
        <v>06/07/1994</v>
      </c>
      <c r="F175" s="80" t="str">
        <f t="shared" si="12"/>
        <v>BRVT</v>
      </c>
      <c r="G175" s="130"/>
      <c r="H175" s="132">
        <v>9</v>
      </c>
      <c r="I175" s="131"/>
      <c r="J175" s="132">
        <v>8</v>
      </c>
      <c r="K175" s="133"/>
      <c r="L175" s="114">
        <v>9.3</v>
      </c>
      <c r="M175" s="79"/>
      <c r="N175" s="109">
        <f t="shared" si="11"/>
        <v>8.98</v>
      </c>
      <c r="O175" s="104">
        <f t="shared" si="10"/>
      </c>
    </row>
    <row r="176" spans="1:15" ht="16.5" hidden="1">
      <c r="A176" s="2">
        <v>18</v>
      </c>
      <c r="B176" s="80" t="str">
        <f t="shared" si="12"/>
        <v>LTCD-222-K7</v>
      </c>
      <c r="C176" s="80" t="str">
        <f t="shared" si="12"/>
        <v>Trần Thị </v>
      </c>
      <c r="D176" s="80" t="str">
        <f t="shared" si="12"/>
        <v>Loan</v>
      </c>
      <c r="E176" s="80" t="str">
        <f t="shared" si="12"/>
        <v>05/06/1991</v>
      </c>
      <c r="F176" s="80" t="str">
        <f t="shared" si="12"/>
        <v>Hà Tĩnh</v>
      </c>
      <c r="G176" s="130"/>
      <c r="H176" s="132">
        <v>9</v>
      </c>
      <c r="I176" s="131"/>
      <c r="J176" s="132">
        <v>8</v>
      </c>
      <c r="K176" s="133"/>
      <c r="L176" s="114">
        <v>9</v>
      </c>
      <c r="M176" s="79"/>
      <c r="N176" s="109">
        <f t="shared" si="11"/>
        <v>8.8</v>
      </c>
      <c r="O176" s="104">
        <f t="shared" si="10"/>
      </c>
    </row>
    <row r="177" spans="1:15" ht="16.5" hidden="1">
      <c r="A177" s="2">
        <v>19</v>
      </c>
      <c r="B177" s="80" t="str">
        <f t="shared" si="12"/>
        <v>LTCD-223-K7</v>
      </c>
      <c r="C177" s="80" t="str">
        <f t="shared" si="12"/>
        <v>Ngô Thị Bích</v>
      </c>
      <c r="D177" s="80" t="str">
        <f t="shared" si="12"/>
        <v>Phượng</v>
      </c>
      <c r="E177" s="160">
        <f t="shared" si="12"/>
        <v>32181</v>
      </c>
      <c r="F177" s="80" t="str">
        <f t="shared" si="12"/>
        <v>BRVT</v>
      </c>
      <c r="G177" s="130"/>
      <c r="H177" s="132">
        <v>9</v>
      </c>
      <c r="I177" s="131"/>
      <c r="J177" s="132">
        <v>9</v>
      </c>
      <c r="K177" s="133"/>
      <c r="L177" s="159">
        <v>8.3</v>
      </c>
      <c r="M177" s="79"/>
      <c r="N177" s="109">
        <f t="shared" si="11"/>
        <v>8.58</v>
      </c>
      <c r="O177" s="104">
        <f t="shared" si="10"/>
      </c>
    </row>
    <row r="178" spans="1:15" ht="16.5" hidden="1">
      <c r="A178" s="2">
        <v>20</v>
      </c>
      <c r="B178" s="80" t="str">
        <f t="shared" si="12"/>
        <v>LTCD-224-K7</v>
      </c>
      <c r="C178" s="80" t="str">
        <f t="shared" si="12"/>
        <v>Lê Trần Nguyên</v>
      </c>
      <c r="D178" s="80" t="str">
        <f t="shared" si="12"/>
        <v>Thảo</v>
      </c>
      <c r="E178" s="160">
        <f t="shared" si="12"/>
        <v>35394</v>
      </c>
      <c r="F178" s="80" t="str">
        <f t="shared" si="12"/>
        <v>BRVT</v>
      </c>
      <c r="G178" s="130"/>
      <c r="H178" s="132">
        <v>8</v>
      </c>
      <c r="I178" s="131"/>
      <c r="J178" s="132">
        <v>9</v>
      </c>
      <c r="K178" s="133"/>
      <c r="L178" s="146">
        <v>7.5</v>
      </c>
      <c r="M178" s="79"/>
      <c r="N178" s="109">
        <f t="shared" si="11"/>
        <v>7.9</v>
      </c>
      <c r="O178" s="104">
        <f t="shared" si="10"/>
      </c>
    </row>
    <row r="179" spans="1:15" ht="16.5" hidden="1">
      <c r="A179" s="2">
        <v>21</v>
      </c>
      <c r="B179" s="80" t="str">
        <f>B90</f>
        <v>LTCD-225-K7</v>
      </c>
      <c r="C179" s="80" t="str">
        <f>C90</f>
        <v>Lê Ngọc Bảo</v>
      </c>
      <c r="D179" s="80" t="str">
        <f>D90</f>
        <v>Trân</v>
      </c>
      <c r="E179" s="160">
        <f>E90</f>
        <v>33609</v>
      </c>
      <c r="F179" s="80" t="str">
        <f>F90</f>
        <v>BRVT</v>
      </c>
      <c r="G179" s="130"/>
      <c r="H179" s="132">
        <v>8</v>
      </c>
      <c r="I179" s="131"/>
      <c r="J179" s="132">
        <v>9</v>
      </c>
      <c r="K179" s="133"/>
      <c r="L179" s="146">
        <v>9.3</v>
      </c>
      <c r="M179" s="79"/>
      <c r="N179" s="109">
        <f t="shared" si="11"/>
        <v>8.98</v>
      </c>
      <c r="O179" s="104">
        <f t="shared" si="10"/>
      </c>
    </row>
    <row r="180" spans="1:15" ht="16.5" hidden="1">
      <c r="A180" s="2"/>
      <c r="B180" s="80"/>
      <c r="C180" s="80"/>
      <c r="D180" s="80"/>
      <c r="E180" s="80"/>
      <c r="F180" s="80"/>
      <c r="G180" s="130"/>
      <c r="H180" s="132"/>
      <c r="I180" s="131"/>
      <c r="J180" s="132"/>
      <c r="K180" s="133"/>
      <c r="L180" s="114"/>
      <c r="M180" s="79"/>
      <c r="N180" s="109"/>
      <c r="O180" s="104"/>
    </row>
    <row r="181" spans="1:15" ht="16.5" hidden="1">
      <c r="A181" s="2"/>
      <c r="B181" s="80"/>
      <c r="C181" s="80"/>
      <c r="D181" s="80"/>
      <c r="E181" s="80"/>
      <c r="F181" s="80"/>
      <c r="G181" s="130"/>
      <c r="H181" s="132"/>
      <c r="I181" s="131"/>
      <c r="J181" s="132"/>
      <c r="K181" s="133"/>
      <c r="L181" s="114"/>
      <c r="M181" s="79"/>
      <c r="N181" s="109"/>
      <c r="O181" s="104"/>
    </row>
    <row r="182" spans="1:15" ht="16.5" hidden="1">
      <c r="A182" s="2"/>
      <c r="B182" s="80"/>
      <c r="C182" s="80"/>
      <c r="D182" s="80"/>
      <c r="E182" s="80"/>
      <c r="F182" s="80"/>
      <c r="G182" s="130"/>
      <c r="H182" s="132"/>
      <c r="I182" s="131"/>
      <c r="J182" s="132"/>
      <c r="K182" s="133"/>
      <c r="L182" s="114"/>
      <c r="M182" s="79"/>
      <c r="N182" s="109"/>
      <c r="O182" s="104"/>
    </row>
    <row r="183" spans="1:15" ht="12.75" hidden="1">
      <c r="A183" s="2"/>
      <c r="B183" s="80"/>
      <c r="C183" s="80"/>
      <c r="D183" s="80"/>
      <c r="E183" s="80"/>
      <c r="F183" s="80"/>
      <c r="G183" s="146"/>
      <c r="H183" s="146"/>
      <c r="I183" s="146"/>
      <c r="J183" s="146"/>
      <c r="K183" s="146"/>
      <c r="L183" s="146"/>
      <c r="M183" s="79"/>
      <c r="N183" s="109"/>
      <c r="O183" s="104"/>
    </row>
    <row r="184" ht="15.75" hidden="1"/>
    <row r="185" ht="15.75" hidden="1"/>
    <row r="186" ht="15.75" hidden="1">
      <c r="A186" s="6" t="str">
        <f>C53</f>
        <v>Kế toán tài chính 3</v>
      </c>
    </row>
    <row r="187" spans="1:15" ht="63.75" customHeight="1" hidden="1">
      <c r="A187" s="178" t="s">
        <v>2</v>
      </c>
      <c r="B187" s="161" t="s">
        <v>42</v>
      </c>
      <c r="C187" s="172" t="s">
        <v>3</v>
      </c>
      <c r="D187" s="173"/>
      <c r="E187" s="178" t="s">
        <v>4</v>
      </c>
      <c r="F187" s="178" t="s">
        <v>5</v>
      </c>
      <c r="G187" s="164" t="s">
        <v>6</v>
      </c>
      <c r="H187" s="164" t="s">
        <v>7</v>
      </c>
      <c r="I187" s="164"/>
      <c r="J187" s="164" t="s">
        <v>8</v>
      </c>
      <c r="K187" s="164"/>
      <c r="L187" s="165" t="s">
        <v>9</v>
      </c>
      <c r="M187" s="166"/>
      <c r="N187" s="161" t="s">
        <v>10</v>
      </c>
      <c r="O187" s="161" t="s">
        <v>11</v>
      </c>
    </row>
    <row r="188" spans="1:15" ht="15.75" hidden="1">
      <c r="A188" s="170"/>
      <c r="B188" s="170"/>
      <c r="C188" s="174"/>
      <c r="D188" s="175"/>
      <c r="E188" s="170"/>
      <c r="F188" s="170"/>
      <c r="G188" s="164"/>
      <c r="H188" s="3" t="s">
        <v>12</v>
      </c>
      <c r="I188" s="3" t="s">
        <v>13</v>
      </c>
      <c r="J188" s="3" t="s">
        <v>12</v>
      </c>
      <c r="K188" s="3" t="s">
        <v>13</v>
      </c>
      <c r="L188" s="78" t="s">
        <v>40</v>
      </c>
      <c r="M188" s="4" t="s">
        <v>41</v>
      </c>
      <c r="N188" s="162"/>
      <c r="O188" s="162"/>
    </row>
    <row r="189" spans="1:15" ht="15.75" hidden="1">
      <c r="A189" s="171"/>
      <c r="B189" s="171"/>
      <c r="C189" s="176"/>
      <c r="D189" s="177"/>
      <c r="E189" s="171"/>
      <c r="F189" s="171"/>
      <c r="G189" s="4"/>
      <c r="H189" s="3"/>
      <c r="I189" s="3"/>
      <c r="J189" s="3"/>
      <c r="K189" s="3"/>
      <c r="L189" s="4"/>
      <c r="M189" s="4"/>
      <c r="N189" s="163"/>
      <c r="O189" s="163"/>
    </row>
    <row r="190" spans="1:17" ht="16.5" hidden="1">
      <c r="A190" s="2">
        <v>1</v>
      </c>
      <c r="B190" s="80" t="str">
        <f aca="true" t="shared" si="13" ref="B190:F199">B70</f>
        <v>LTCD-205-K7</v>
      </c>
      <c r="C190" s="80" t="str">
        <f t="shared" si="13"/>
        <v>Đinh Thái Anh </v>
      </c>
      <c r="D190" s="80" t="str">
        <f t="shared" si="13"/>
        <v>Hào</v>
      </c>
      <c r="E190" s="80" t="str">
        <f t="shared" si="13"/>
        <v>26/11/1991</v>
      </c>
      <c r="F190" s="80" t="str">
        <f t="shared" si="13"/>
        <v>BRVT</v>
      </c>
      <c r="G190" s="130"/>
      <c r="H190" s="131">
        <v>7.5</v>
      </c>
      <c r="I190" s="131"/>
      <c r="J190" s="132">
        <v>6</v>
      </c>
      <c r="K190" s="133"/>
      <c r="L190" s="114">
        <v>6</v>
      </c>
      <c r="M190" s="103"/>
      <c r="N190" s="109">
        <f>H190*0.2+J190*0.2+L190*0.6</f>
        <v>6.3</v>
      </c>
      <c r="O190" s="104">
        <f>IF(N190&lt;4,"Học lại","")</f>
      </c>
      <c r="Q190" s="110"/>
    </row>
    <row r="191" spans="1:17" ht="16.5" hidden="1">
      <c r="A191" s="2">
        <v>2</v>
      </c>
      <c r="B191" s="80" t="str">
        <f t="shared" si="13"/>
        <v>LTCD-206-K7</v>
      </c>
      <c r="C191" s="80" t="str">
        <f t="shared" si="13"/>
        <v>Phạm Thị </v>
      </c>
      <c r="D191" s="80" t="str">
        <f t="shared" si="13"/>
        <v>Huỳnh</v>
      </c>
      <c r="E191" s="80" t="str">
        <f t="shared" si="13"/>
        <v>28/04/1994</v>
      </c>
      <c r="F191" s="80" t="str">
        <f t="shared" si="13"/>
        <v>Bình Định</v>
      </c>
      <c r="G191" s="130"/>
      <c r="H191" s="131">
        <v>7</v>
      </c>
      <c r="I191" s="131"/>
      <c r="J191" s="132">
        <v>6</v>
      </c>
      <c r="K191" s="133"/>
      <c r="L191" s="114">
        <v>5.5</v>
      </c>
      <c r="M191" s="103"/>
      <c r="N191" s="109">
        <f aca="true" t="shared" si="14" ref="N191:N210">H191*0.2+J191*0.2+L191*0.6</f>
        <v>5.9</v>
      </c>
      <c r="O191" s="104">
        <f aca="true" t="shared" si="15" ref="O191:O210">IF(N191&lt;4,"Học lại","")</f>
      </c>
      <c r="Q191" s="110"/>
    </row>
    <row r="192" spans="1:17" ht="16.5" hidden="1">
      <c r="A192" s="2">
        <v>3</v>
      </c>
      <c r="B192" s="80" t="str">
        <f t="shared" si="13"/>
        <v>LTCD-207-K7</v>
      </c>
      <c r="C192" s="80" t="str">
        <f t="shared" si="13"/>
        <v>Nguyễn Thị Ngọc </v>
      </c>
      <c r="D192" s="80" t="str">
        <f t="shared" si="13"/>
        <v>Linh</v>
      </c>
      <c r="E192" s="80" t="str">
        <f t="shared" si="13"/>
        <v>19/04/1992</v>
      </c>
      <c r="F192" s="80" t="str">
        <f t="shared" si="13"/>
        <v>Thanh Hóa</v>
      </c>
      <c r="G192" s="130"/>
      <c r="H192" s="131">
        <v>9</v>
      </c>
      <c r="I192" s="131"/>
      <c r="J192" s="132">
        <v>8</v>
      </c>
      <c r="K192" s="133"/>
      <c r="L192" s="114">
        <v>6.5</v>
      </c>
      <c r="M192" s="103"/>
      <c r="N192" s="109">
        <f t="shared" si="14"/>
        <v>7.300000000000001</v>
      </c>
      <c r="O192" s="104">
        <f t="shared" si="15"/>
      </c>
      <c r="Q192" s="110"/>
    </row>
    <row r="193" spans="1:17" ht="16.5" hidden="1">
      <c r="A193" s="2">
        <v>4</v>
      </c>
      <c r="B193" s="80" t="str">
        <f t="shared" si="13"/>
        <v>LTCD-208-K7</v>
      </c>
      <c r="C193" s="80" t="str">
        <f t="shared" si="13"/>
        <v>Nguyễn Thúy </v>
      </c>
      <c r="D193" s="80" t="str">
        <f t="shared" si="13"/>
        <v>Ngân</v>
      </c>
      <c r="E193" s="80" t="str">
        <f t="shared" si="13"/>
        <v>29/11/1988</v>
      </c>
      <c r="F193" s="80" t="str">
        <f t="shared" si="13"/>
        <v>BRVT</v>
      </c>
      <c r="G193" s="130"/>
      <c r="H193" s="131">
        <v>10</v>
      </c>
      <c r="I193" s="131"/>
      <c r="J193" s="132">
        <v>10</v>
      </c>
      <c r="K193" s="133"/>
      <c r="L193" s="114">
        <v>9</v>
      </c>
      <c r="M193" s="103"/>
      <c r="N193" s="109">
        <f t="shared" si="14"/>
        <v>9.399999999999999</v>
      </c>
      <c r="O193" s="104">
        <f t="shared" si="15"/>
      </c>
      <c r="Q193" s="110"/>
    </row>
    <row r="194" spans="1:17" ht="16.5" hidden="1">
      <c r="A194" s="2">
        <v>5</v>
      </c>
      <c r="B194" s="80" t="str">
        <f t="shared" si="13"/>
        <v>LTCD-209-K7</v>
      </c>
      <c r="C194" s="80" t="str">
        <f t="shared" si="13"/>
        <v>Bùi Phạm Kiều </v>
      </c>
      <c r="D194" s="80" t="str">
        <f t="shared" si="13"/>
        <v>Linh</v>
      </c>
      <c r="E194" s="80" t="str">
        <f t="shared" si="13"/>
        <v>15/06/1986</v>
      </c>
      <c r="F194" s="80" t="str">
        <f t="shared" si="13"/>
        <v>Bà Rịa</v>
      </c>
      <c r="G194" s="130"/>
      <c r="H194" s="131">
        <v>8</v>
      </c>
      <c r="I194" s="131"/>
      <c r="J194" s="132">
        <v>7</v>
      </c>
      <c r="K194" s="133"/>
      <c r="L194" s="114">
        <v>3</v>
      </c>
      <c r="M194" s="103"/>
      <c r="N194" s="109">
        <f t="shared" si="14"/>
        <v>4.8</v>
      </c>
      <c r="O194" s="104">
        <f t="shared" si="15"/>
      </c>
      <c r="Q194" s="110"/>
    </row>
    <row r="195" spans="1:17" ht="16.5" hidden="1">
      <c r="A195" s="2">
        <v>6</v>
      </c>
      <c r="B195" s="80" t="str">
        <f t="shared" si="13"/>
        <v>LTCD-210-K7</v>
      </c>
      <c r="C195" s="80" t="str">
        <f t="shared" si="13"/>
        <v>Nguyễn Thị </v>
      </c>
      <c r="D195" s="80" t="str">
        <f t="shared" si="13"/>
        <v>Nhung</v>
      </c>
      <c r="E195" s="80" t="str">
        <f t="shared" si="13"/>
        <v>24/09/1992</v>
      </c>
      <c r="F195" s="80" t="str">
        <f t="shared" si="13"/>
        <v>Hà Tĩnh</v>
      </c>
      <c r="G195" s="130"/>
      <c r="H195" s="131">
        <v>8</v>
      </c>
      <c r="I195" s="131"/>
      <c r="J195" s="132">
        <v>6</v>
      </c>
      <c r="K195" s="133"/>
      <c r="L195" s="114">
        <v>8</v>
      </c>
      <c r="M195" s="103"/>
      <c r="N195" s="109">
        <f t="shared" si="14"/>
        <v>7.6</v>
      </c>
      <c r="O195" s="104">
        <f t="shared" si="15"/>
      </c>
      <c r="Q195" s="110"/>
    </row>
    <row r="196" spans="1:17" ht="16.5" hidden="1">
      <c r="A196" s="2">
        <v>7</v>
      </c>
      <c r="B196" s="80" t="str">
        <f t="shared" si="13"/>
        <v>LTCD-211-K7</v>
      </c>
      <c r="C196" s="80" t="str">
        <f t="shared" si="13"/>
        <v>Bùi Thị </v>
      </c>
      <c r="D196" s="80" t="str">
        <f t="shared" si="13"/>
        <v>Thúy</v>
      </c>
      <c r="E196" s="80" t="str">
        <f t="shared" si="13"/>
        <v>10/10/1988</v>
      </c>
      <c r="F196" s="80" t="str">
        <f t="shared" si="13"/>
        <v>Nghệ An</v>
      </c>
      <c r="G196" s="130"/>
      <c r="H196" s="131">
        <v>8</v>
      </c>
      <c r="I196" s="131"/>
      <c r="J196" s="132">
        <v>6</v>
      </c>
      <c r="K196" s="133"/>
      <c r="L196" s="114"/>
      <c r="M196" s="103"/>
      <c r="N196" s="109">
        <f t="shared" si="14"/>
        <v>2.8000000000000003</v>
      </c>
      <c r="O196" s="104" t="str">
        <f t="shared" si="15"/>
        <v>Học lại</v>
      </c>
      <c r="Q196" s="110"/>
    </row>
    <row r="197" spans="1:17" ht="16.5" hidden="1">
      <c r="A197" s="2">
        <v>8</v>
      </c>
      <c r="B197" s="80" t="str">
        <f t="shared" si="13"/>
        <v>LTCD-212-K7</v>
      </c>
      <c r="C197" s="80" t="str">
        <f t="shared" si="13"/>
        <v>Phạm Thị Ngọc </v>
      </c>
      <c r="D197" s="80" t="str">
        <f t="shared" si="13"/>
        <v>Thủy</v>
      </c>
      <c r="E197" s="80" t="str">
        <f t="shared" si="13"/>
        <v>10/11/1987</v>
      </c>
      <c r="F197" s="80" t="str">
        <f t="shared" si="13"/>
        <v>BRVT</v>
      </c>
      <c r="G197" s="130"/>
      <c r="H197" s="131">
        <v>8.5</v>
      </c>
      <c r="I197" s="131"/>
      <c r="J197" s="132">
        <v>7</v>
      </c>
      <c r="K197" s="133"/>
      <c r="L197" s="114">
        <v>6</v>
      </c>
      <c r="M197" s="103"/>
      <c r="N197" s="109">
        <f t="shared" si="14"/>
        <v>6.7</v>
      </c>
      <c r="O197" s="104">
        <f t="shared" si="15"/>
      </c>
      <c r="Q197" s="110"/>
    </row>
    <row r="198" spans="1:17" ht="16.5" hidden="1">
      <c r="A198" s="2">
        <v>9</v>
      </c>
      <c r="B198" s="80" t="str">
        <f t="shared" si="13"/>
        <v>LTCD-213-K7</v>
      </c>
      <c r="C198" s="80" t="str">
        <f t="shared" si="13"/>
        <v>Lê Thái Huyền </v>
      </c>
      <c r="D198" s="80" t="str">
        <f t="shared" si="13"/>
        <v>Trâm</v>
      </c>
      <c r="E198" s="80" t="str">
        <f t="shared" si="13"/>
        <v>04/09/1995</v>
      </c>
      <c r="F198" s="80" t="str">
        <f t="shared" si="13"/>
        <v>BRVT</v>
      </c>
      <c r="G198" s="130"/>
      <c r="H198" s="131">
        <v>8</v>
      </c>
      <c r="I198" s="131"/>
      <c r="J198" s="132">
        <v>6</v>
      </c>
      <c r="K198" s="133"/>
      <c r="L198" s="114">
        <v>7</v>
      </c>
      <c r="M198" s="103"/>
      <c r="N198" s="109">
        <f t="shared" si="14"/>
        <v>7</v>
      </c>
      <c r="O198" s="104">
        <f t="shared" si="15"/>
      </c>
      <c r="Q198" s="110"/>
    </row>
    <row r="199" spans="1:17" ht="16.5" hidden="1">
      <c r="A199" s="2">
        <v>10</v>
      </c>
      <c r="B199" s="80" t="str">
        <f t="shared" si="13"/>
        <v>LTCD-214-K7</v>
      </c>
      <c r="C199" s="80" t="str">
        <f t="shared" si="13"/>
        <v>Nguyễn Thị Thùy </v>
      </c>
      <c r="D199" s="80" t="str">
        <f t="shared" si="13"/>
        <v>Trang</v>
      </c>
      <c r="E199" s="80" t="str">
        <f t="shared" si="13"/>
        <v>19/12/1996</v>
      </c>
      <c r="F199" s="80" t="str">
        <f t="shared" si="13"/>
        <v>Bà Rịa</v>
      </c>
      <c r="G199" s="130"/>
      <c r="H199" s="131">
        <v>8</v>
      </c>
      <c r="I199" s="131"/>
      <c r="J199" s="132">
        <v>7</v>
      </c>
      <c r="K199" s="133"/>
      <c r="L199" s="114">
        <v>3</v>
      </c>
      <c r="M199" s="103"/>
      <c r="N199" s="109">
        <f t="shared" si="14"/>
        <v>4.8</v>
      </c>
      <c r="O199" s="104">
        <f t="shared" si="15"/>
      </c>
      <c r="Q199" s="110"/>
    </row>
    <row r="200" spans="1:17" ht="16.5" hidden="1">
      <c r="A200" s="2">
        <v>11</v>
      </c>
      <c r="B200" s="80" t="str">
        <f aca="true" t="shared" si="16" ref="B200:F209">B80</f>
        <v>LTCD-215-K7</v>
      </c>
      <c r="C200" s="80" t="str">
        <f t="shared" si="16"/>
        <v>Nguyễn Thị Lệ</v>
      </c>
      <c r="D200" s="80" t="str">
        <f t="shared" si="16"/>
        <v>Trinh</v>
      </c>
      <c r="E200" s="80" t="str">
        <f t="shared" si="16"/>
        <v>30/06/1994</v>
      </c>
      <c r="F200" s="80" t="str">
        <f t="shared" si="16"/>
        <v>BRVT</v>
      </c>
      <c r="G200" s="130"/>
      <c r="H200" s="131">
        <v>8</v>
      </c>
      <c r="I200" s="131"/>
      <c r="J200" s="132">
        <v>7</v>
      </c>
      <c r="K200" s="133"/>
      <c r="L200" s="114">
        <v>6</v>
      </c>
      <c r="M200" s="103"/>
      <c r="N200" s="109">
        <f t="shared" si="14"/>
        <v>6.6</v>
      </c>
      <c r="O200" s="104">
        <f t="shared" si="15"/>
      </c>
      <c r="Q200" s="110"/>
    </row>
    <row r="201" spans="1:17" ht="16.5" hidden="1">
      <c r="A201" s="2">
        <v>12</v>
      </c>
      <c r="B201" s="80" t="str">
        <f t="shared" si="16"/>
        <v>LTCD-216-K7</v>
      </c>
      <c r="C201" s="80" t="str">
        <f t="shared" si="16"/>
        <v>Trần Thị Phương</v>
      </c>
      <c r="D201" s="80" t="str">
        <f t="shared" si="16"/>
        <v>Uyên</v>
      </c>
      <c r="E201" s="80" t="str">
        <f t="shared" si="16"/>
        <v>15/12/10984</v>
      </c>
      <c r="F201" s="80" t="str">
        <f t="shared" si="16"/>
        <v>BRVT</v>
      </c>
      <c r="G201" s="130"/>
      <c r="H201" s="131">
        <v>8</v>
      </c>
      <c r="I201" s="131"/>
      <c r="J201" s="132">
        <v>7</v>
      </c>
      <c r="K201" s="133"/>
      <c r="L201" s="114">
        <v>3</v>
      </c>
      <c r="M201" s="103"/>
      <c r="N201" s="109">
        <f t="shared" si="14"/>
        <v>4.8</v>
      </c>
      <c r="O201" s="104">
        <f t="shared" si="15"/>
      </c>
      <c r="Q201" s="110"/>
    </row>
    <row r="202" spans="1:17" ht="16.5" hidden="1">
      <c r="A202" s="2">
        <v>13</v>
      </c>
      <c r="B202" s="80" t="str">
        <f t="shared" si="16"/>
        <v>LTCD-217-K7</v>
      </c>
      <c r="C202" s="80" t="str">
        <f t="shared" si="16"/>
        <v>Võ Quế</v>
      </c>
      <c r="D202" s="80" t="str">
        <f t="shared" si="16"/>
        <v>Hương</v>
      </c>
      <c r="E202" s="80" t="str">
        <f t="shared" si="16"/>
        <v>27/09/1989</v>
      </c>
      <c r="F202" s="80" t="str">
        <f t="shared" si="16"/>
        <v>BRVT</v>
      </c>
      <c r="G202" s="130"/>
      <c r="H202" s="131">
        <v>8</v>
      </c>
      <c r="I202" s="131"/>
      <c r="J202" s="132">
        <v>7</v>
      </c>
      <c r="K202" s="133"/>
      <c r="L202" s="114">
        <v>6</v>
      </c>
      <c r="M202" s="103"/>
      <c r="N202" s="109">
        <f t="shared" si="14"/>
        <v>6.6</v>
      </c>
      <c r="O202" s="104">
        <f t="shared" si="15"/>
      </c>
      <c r="Q202" s="110"/>
    </row>
    <row r="203" spans="1:17" ht="16.5" hidden="1">
      <c r="A203" s="2">
        <v>14</v>
      </c>
      <c r="B203" s="80" t="str">
        <f t="shared" si="16"/>
        <v>LTCD-218-K7</v>
      </c>
      <c r="C203" s="80" t="str">
        <f t="shared" si="16"/>
        <v>Bùi Thị Bích</v>
      </c>
      <c r="D203" s="80" t="str">
        <f t="shared" si="16"/>
        <v>Thảo</v>
      </c>
      <c r="E203" s="80" t="str">
        <f t="shared" si="16"/>
        <v>17/08/1984</v>
      </c>
      <c r="F203" s="80" t="str">
        <f t="shared" si="16"/>
        <v>Đất Đỏ</v>
      </c>
      <c r="G203" s="130"/>
      <c r="H203" s="131">
        <v>8.5</v>
      </c>
      <c r="I203" s="131"/>
      <c r="J203" s="132">
        <v>7</v>
      </c>
      <c r="K203" s="133"/>
      <c r="L203" s="114">
        <v>5</v>
      </c>
      <c r="M203" s="103"/>
      <c r="N203" s="109">
        <f t="shared" si="14"/>
        <v>6.1000000000000005</v>
      </c>
      <c r="O203" s="104">
        <f t="shared" si="15"/>
      </c>
      <c r="Q203" s="110"/>
    </row>
    <row r="204" spans="1:17" ht="16.5" hidden="1">
      <c r="A204" s="2">
        <v>15</v>
      </c>
      <c r="B204" s="80" t="str">
        <f t="shared" si="16"/>
        <v>LTCD-219-K7</v>
      </c>
      <c r="C204" s="80" t="str">
        <f t="shared" si="16"/>
        <v>Đoàn Thị Ngọc </v>
      </c>
      <c r="D204" s="80" t="str">
        <f t="shared" si="16"/>
        <v>Tuyền</v>
      </c>
      <c r="E204" s="80" t="str">
        <f t="shared" si="16"/>
        <v>21/08/1994</v>
      </c>
      <c r="F204" s="80" t="str">
        <f t="shared" si="16"/>
        <v>BRVT</v>
      </c>
      <c r="G204" s="130"/>
      <c r="H204" s="131">
        <v>8</v>
      </c>
      <c r="I204" s="131"/>
      <c r="J204" s="132">
        <v>6</v>
      </c>
      <c r="K204" s="133"/>
      <c r="L204" s="114">
        <v>5.5</v>
      </c>
      <c r="M204" s="103"/>
      <c r="N204" s="109">
        <f t="shared" si="14"/>
        <v>6.1</v>
      </c>
      <c r="O204" s="104">
        <f t="shared" si="15"/>
      </c>
      <c r="Q204" s="110"/>
    </row>
    <row r="205" spans="1:17" ht="16.5" hidden="1">
      <c r="A205" s="2">
        <v>16</v>
      </c>
      <c r="B205" s="80" t="str">
        <f t="shared" si="16"/>
        <v>LTCD-220-K7</v>
      </c>
      <c r="C205" s="80" t="str">
        <f t="shared" si="16"/>
        <v>Bùi Thị Ánh </v>
      </c>
      <c r="D205" s="80" t="str">
        <f t="shared" si="16"/>
        <v>Tuyết</v>
      </c>
      <c r="E205" s="80" t="str">
        <f t="shared" si="16"/>
        <v>12/05/1989</v>
      </c>
      <c r="F205" s="80" t="str">
        <f t="shared" si="16"/>
        <v>Đồng Nai</v>
      </c>
      <c r="G205" s="130"/>
      <c r="H205" s="131">
        <v>8.5</v>
      </c>
      <c r="I205" s="131"/>
      <c r="J205" s="132">
        <v>7</v>
      </c>
      <c r="K205" s="133"/>
      <c r="L205" s="114">
        <v>3.5</v>
      </c>
      <c r="M205" s="103"/>
      <c r="N205" s="109">
        <f t="shared" si="14"/>
        <v>5.200000000000001</v>
      </c>
      <c r="O205" s="104">
        <f t="shared" si="15"/>
      </c>
      <c r="Q205" s="110"/>
    </row>
    <row r="206" spans="1:17" ht="16.5" hidden="1">
      <c r="A206" s="2">
        <v>17</v>
      </c>
      <c r="B206" s="80" t="str">
        <f t="shared" si="16"/>
        <v>LTCD-221-K7</v>
      </c>
      <c r="C206" s="80" t="str">
        <f t="shared" si="16"/>
        <v>Nguyễn Thị Phượng </v>
      </c>
      <c r="D206" s="80" t="str">
        <f t="shared" si="16"/>
        <v>Xuân</v>
      </c>
      <c r="E206" s="80" t="str">
        <f t="shared" si="16"/>
        <v>06/07/1994</v>
      </c>
      <c r="F206" s="80" t="str">
        <f t="shared" si="16"/>
        <v>BRVT</v>
      </c>
      <c r="G206" s="130"/>
      <c r="H206" s="131">
        <v>7.5</v>
      </c>
      <c r="I206" s="131"/>
      <c r="J206" s="132">
        <v>6</v>
      </c>
      <c r="K206" s="133"/>
      <c r="L206" s="114">
        <v>5.5</v>
      </c>
      <c r="M206" s="103"/>
      <c r="N206" s="109">
        <f t="shared" si="14"/>
        <v>6</v>
      </c>
      <c r="O206" s="104">
        <f t="shared" si="15"/>
      </c>
      <c r="Q206" s="110"/>
    </row>
    <row r="207" spans="1:17" ht="16.5" hidden="1">
      <c r="A207" s="2">
        <v>18</v>
      </c>
      <c r="B207" s="80" t="str">
        <f t="shared" si="16"/>
        <v>LTCD-222-K7</v>
      </c>
      <c r="C207" s="80" t="str">
        <f t="shared" si="16"/>
        <v>Trần Thị </v>
      </c>
      <c r="D207" s="80" t="str">
        <f t="shared" si="16"/>
        <v>Loan</v>
      </c>
      <c r="E207" s="80" t="str">
        <f t="shared" si="16"/>
        <v>05/06/1991</v>
      </c>
      <c r="F207" s="80" t="str">
        <f t="shared" si="16"/>
        <v>Hà Tĩnh</v>
      </c>
      <c r="G207" s="130"/>
      <c r="H207" s="131">
        <v>8.5</v>
      </c>
      <c r="I207" s="131"/>
      <c r="J207" s="132">
        <v>7</v>
      </c>
      <c r="K207" s="133"/>
      <c r="L207" s="114">
        <v>7.5</v>
      </c>
      <c r="M207" s="103"/>
      <c r="N207" s="109">
        <f t="shared" si="14"/>
        <v>7.6000000000000005</v>
      </c>
      <c r="O207" s="104">
        <f t="shared" si="15"/>
      </c>
      <c r="Q207" s="110"/>
    </row>
    <row r="208" spans="1:17" ht="16.5" hidden="1">
      <c r="A208" s="2">
        <v>19</v>
      </c>
      <c r="B208" s="80" t="str">
        <f t="shared" si="16"/>
        <v>LTCD-223-K7</v>
      </c>
      <c r="C208" s="80" t="str">
        <f t="shared" si="16"/>
        <v>Ngô Thị Bích</v>
      </c>
      <c r="D208" s="80" t="str">
        <f t="shared" si="16"/>
        <v>Phượng</v>
      </c>
      <c r="E208" s="80">
        <f t="shared" si="16"/>
        <v>32181</v>
      </c>
      <c r="F208" s="80" t="str">
        <f t="shared" si="16"/>
        <v>BRVT</v>
      </c>
      <c r="G208" s="130"/>
      <c r="H208" s="131">
        <v>8</v>
      </c>
      <c r="I208" s="131"/>
      <c r="J208" s="132">
        <v>7</v>
      </c>
      <c r="K208" s="133"/>
      <c r="L208" s="159">
        <v>4</v>
      </c>
      <c r="M208" s="103"/>
      <c r="N208" s="109">
        <f t="shared" si="14"/>
        <v>5.4</v>
      </c>
      <c r="O208" s="104">
        <f t="shared" si="15"/>
      </c>
      <c r="Q208" s="110"/>
    </row>
    <row r="209" spans="1:17" ht="16.5" hidden="1">
      <c r="A209" s="2">
        <v>20</v>
      </c>
      <c r="B209" s="80" t="str">
        <f t="shared" si="16"/>
        <v>LTCD-224-K7</v>
      </c>
      <c r="C209" s="80" t="str">
        <f t="shared" si="16"/>
        <v>Lê Trần Nguyên</v>
      </c>
      <c r="D209" s="80" t="str">
        <f t="shared" si="16"/>
        <v>Thảo</v>
      </c>
      <c r="E209" s="80">
        <f t="shared" si="16"/>
        <v>35394</v>
      </c>
      <c r="F209" s="80" t="str">
        <f t="shared" si="16"/>
        <v>BRVT</v>
      </c>
      <c r="G209" s="130"/>
      <c r="H209" s="131">
        <v>7</v>
      </c>
      <c r="I209" s="131"/>
      <c r="J209" s="132">
        <v>6</v>
      </c>
      <c r="K209" s="133"/>
      <c r="L209" s="146">
        <v>4.5</v>
      </c>
      <c r="M209" s="103"/>
      <c r="N209" s="109">
        <f t="shared" si="14"/>
        <v>5.300000000000001</v>
      </c>
      <c r="O209" s="104">
        <f t="shared" si="15"/>
      </c>
      <c r="Q209" s="110"/>
    </row>
    <row r="210" spans="1:17" ht="16.5" hidden="1">
      <c r="A210" s="2">
        <v>21</v>
      </c>
      <c r="B210" s="80" t="str">
        <f>B90</f>
        <v>LTCD-225-K7</v>
      </c>
      <c r="C210" s="80" t="str">
        <f>C90</f>
        <v>Lê Ngọc Bảo</v>
      </c>
      <c r="D210" s="80" t="str">
        <f>D90</f>
        <v>Trân</v>
      </c>
      <c r="E210" s="80">
        <f>E90</f>
        <v>33609</v>
      </c>
      <c r="F210" s="80" t="str">
        <f>F90</f>
        <v>BRVT</v>
      </c>
      <c r="G210" s="130"/>
      <c r="H210" s="131">
        <v>8.5</v>
      </c>
      <c r="I210" s="131"/>
      <c r="J210" s="132">
        <v>8</v>
      </c>
      <c r="K210" s="133"/>
      <c r="L210" s="146">
        <v>7</v>
      </c>
      <c r="M210" s="103"/>
      <c r="N210" s="109">
        <f t="shared" si="14"/>
        <v>7.5</v>
      </c>
      <c r="O210" s="104">
        <f t="shared" si="15"/>
      </c>
      <c r="Q210" s="110"/>
    </row>
    <row r="211" spans="1:17" ht="15" hidden="1">
      <c r="A211" s="2"/>
      <c r="B211" s="80"/>
      <c r="C211" s="80"/>
      <c r="D211" s="80"/>
      <c r="E211" s="80"/>
      <c r="F211" s="80"/>
      <c r="G211" s="146"/>
      <c r="H211" s="146"/>
      <c r="I211" s="146"/>
      <c r="J211" s="146"/>
      <c r="K211" s="146"/>
      <c r="L211" s="146"/>
      <c r="M211" s="103"/>
      <c r="N211" s="109"/>
      <c r="O211" s="104"/>
      <c r="Q211" s="110"/>
    </row>
    <row r="212" ht="15.75" hidden="1"/>
    <row r="213" ht="15.75" hidden="1"/>
    <row r="214" ht="15.75" hidden="1"/>
    <row r="215" ht="15.75" hidden="1"/>
    <row r="216" ht="15.75" hidden="1">
      <c r="A216" s="6" t="str">
        <f>C54</f>
        <v>Giáo dục thể chất</v>
      </c>
    </row>
    <row r="217" spans="1:15" ht="63.75" customHeight="1" hidden="1">
      <c r="A217" s="178" t="s">
        <v>2</v>
      </c>
      <c r="B217" s="161" t="s">
        <v>42</v>
      </c>
      <c r="C217" s="172" t="s">
        <v>3</v>
      </c>
      <c r="D217" s="173"/>
      <c r="E217" s="178" t="s">
        <v>4</v>
      </c>
      <c r="F217" s="178" t="s">
        <v>5</v>
      </c>
      <c r="G217" s="161" t="s">
        <v>6</v>
      </c>
      <c r="H217" s="199" t="s">
        <v>7</v>
      </c>
      <c r="I217" s="195"/>
      <c r="J217" s="199" t="s">
        <v>8</v>
      </c>
      <c r="K217" s="195"/>
      <c r="L217" s="199" t="s">
        <v>9</v>
      </c>
      <c r="M217" s="195"/>
      <c r="N217" s="161" t="s">
        <v>10</v>
      </c>
      <c r="O217" s="161" t="s">
        <v>11</v>
      </c>
    </row>
    <row r="218" spans="1:15" ht="15.75" hidden="1">
      <c r="A218" s="170"/>
      <c r="B218" s="162"/>
      <c r="C218" s="174"/>
      <c r="D218" s="175"/>
      <c r="E218" s="170"/>
      <c r="F218" s="170"/>
      <c r="G218" s="163"/>
      <c r="H218" s="3" t="s">
        <v>12</v>
      </c>
      <c r="I218" s="3" t="s">
        <v>13</v>
      </c>
      <c r="J218" s="3" t="s">
        <v>12</v>
      </c>
      <c r="K218" s="3" t="s">
        <v>13</v>
      </c>
      <c r="L218" s="78" t="s">
        <v>40</v>
      </c>
      <c r="M218" s="4" t="s">
        <v>41</v>
      </c>
      <c r="N218" s="162"/>
      <c r="O218" s="162"/>
    </row>
    <row r="219" spans="1:15" ht="15.75" hidden="1">
      <c r="A219" s="171"/>
      <c r="B219" s="163"/>
      <c r="C219" s="176"/>
      <c r="D219" s="177"/>
      <c r="E219" s="171"/>
      <c r="F219" s="171"/>
      <c r="G219" s="4"/>
      <c r="H219" s="3"/>
      <c r="I219" s="3"/>
      <c r="J219" s="3"/>
      <c r="K219" s="3"/>
      <c r="L219" s="4"/>
      <c r="M219" s="4"/>
      <c r="N219" s="163"/>
      <c r="O219" s="163"/>
    </row>
    <row r="220" spans="1:15" ht="16.5" hidden="1">
      <c r="A220" s="2">
        <v>1</v>
      </c>
      <c r="B220" s="80" t="str">
        <f aca="true" t="shared" si="17" ref="B220:F229">B190</f>
        <v>LTCD-205-K7</v>
      </c>
      <c r="C220" s="80" t="str">
        <f t="shared" si="17"/>
        <v>Đinh Thái Anh </v>
      </c>
      <c r="D220" s="80" t="str">
        <f t="shared" si="17"/>
        <v>Hào</v>
      </c>
      <c r="E220" s="80" t="str">
        <f t="shared" si="17"/>
        <v>26/11/1991</v>
      </c>
      <c r="F220" s="80" t="str">
        <f t="shared" si="17"/>
        <v>BRVT</v>
      </c>
      <c r="G220" s="130"/>
      <c r="H220" s="131">
        <v>7</v>
      </c>
      <c r="I220" s="131"/>
      <c r="J220" s="132">
        <v>7</v>
      </c>
      <c r="K220" s="133"/>
      <c r="L220" s="146">
        <v>7</v>
      </c>
      <c r="M220" s="103"/>
      <c r="N220" s="109">
        <f>H220*0.2+J220*0.2+L220*0.6</f>
        <v>7</v>
      </c>
      <c r="O220" s="104">
        <f>IF(F220=$P$67,F220,IF(AND(N220&lt;4,MAX(G220:K220)=0),"Học lại",IF(N220&lt;4,"Học lại","")))</f>
      </c>
    </row>
    <row r="221" spans="1:15" ht="16.5" hidden="1">
      <c r="A221" s="2">
        <v>2</v>
      </c>
      <c r="B221" s="80" t="str">
        <f t="shared" si="17"/>
        <v>LTCD-206-K7</v>
      </c>
      <c r="C221" s="80" t="str">
        <f t="shared" si="17"/>
        <v>Phạm Thị </v>
      </c>
      <c r="D221" s="80" t="str">
        <f t="shared" si="17"/>
        <v>Huỳnh</v>
      </c>
      <c r="E221" s="80" t="str">
        <f t="shared" si="17"/>
        <v>28/04/1994</v>
      </c>
      <c r="F221" s="80" t="str">
        <f t="shared" si="17"/>
        <v>Bình Định</v>
      </c>
      <c r="G221" s="130"/>
      <c r="H221" s="131">
        <v>8</v>
      </c>
      <c r="I221" s="131"/>
      <c r="J221" s="132">
        <v>8</v>
      </c>
      <c r="K221" s="133"/>
      <c r="L221" s="146">
        <v>8</v>
      </c>
      <c r="M221" s="103"/>
      <c r="N221" s="109">
        <f aca="true" t="shared" si="18" ref="N221:N240">H221*0.2+J221*0.2+L221*0.6</f>
        <v>8</v>
      </c>
      <c r="O221" s="104">
        <f aca="true" t="shared" si="19" ref="O221:O240">IF(F221=$P$67,F221,IF(AND(N221&lt;4,MAX(G221:K221)=0),"Học lại",IF(N221&lt;4,"Học lại","")))</f>
      </c>
    </row>
    <row r="222" spans="1:15" ht="16.5" hidden="1">
      <c r="A222" s="2">
        <v>3</v>
      </c>
      <c r="B222" s="80" t="str">
        <f t="shared" si="17"/>
        <v>LTCD-207-K7</v>
      </c>
      <c r="C222" s="80" t="str">
        <f t="shared" si="17"/>
        <v>Nguyễn Thị Ngọc </v>
      </c>
      <c r="D222" s="80" t="str">
        <f t="shared" si="17"/>
        <v>Linh</v>
      </c>
      <c r="E222" s="80" t="str">
        <f t="shared" si="17"/>
        <v>19/04/1992</v>
      </c>
      <c r="F222" s="80" t="str">
        <f t="shared" si="17"/>
        <v>Thanh Hóa</v>
      </c>
      <c r="G222" s="130"/>
      <c r="H222" s="131">
        <v>10</v>
      </c>
      <c r="I222" s="131"/>
      <c r="J222" s="132">
        <v>8</v>
      </c>
      <c r="K222" s="133"/>
      <c r="L222" s="146">
        <v>8</v>
      </c>
      <c r="M222" s="103"/>
      <c r="N222" s="109">
        <f t="shared" si="18"/>
        <v>8.4</v>
      </c>
      <c r="O222" s="104">
        <f t="shared" si="19"/>
      </c>
    </row>
    <row r="223" spans="1:15" ht="16.5" hidden="1">
      <c r="A223" s="2">
        <v>4</v>
      </c>
      <c r="B223" s="80" t="str">
        <f t="shared" si="17"/>
        <v>LTCD-208-K7</v>
      </c>
      <c r="C223" s="80" t="str">
        <f t="shared" si="17"/>
        <v>Nguyễn Thúy </v>
      </c>
      <c r="D223" s="80" t="str">
        <f t="shared" si="17"/>
        <v>Ngân</v>
      </c>
      <c r="E223" s="80" t="str">
        <f t="shared" si="17"/>
        <v>29/11/1988</v>
      </c>
      <c r="F223" s="80" t="str">
        <f t="shared" si="17"/>
        <v>BRVT</v>
      </c>
      <c r="G223" s="130"/>
      <c r="H223" s="131">
        <v>10</v>
      </c>
      <c r="I223" s="131"/>
      <c r="J223" s="132">
        <v>9</v>
      </c>
      <c r="K223" s="133"/>
      <c r="L223" s="146">
        <v>9</v>
      </c>
      <c r="M223" s="103"/>
      <c r="N223" s="109">
        <f t="shared" si="18"/>
        <v>9.2</v>
      </c>
      <c r="O223" s="104">
        <f t="shared" si="19"/>
      </c>
    </row>
    <row r="224" spans="1:15" ht="16.5" hidden="1">
      <c r="A224" s="2">
        <v>5</v>
      </c>
      <c r="B224" s="80" t="str">
        <f t="shared" si="17"/>
        <v>LTCD-209-K7</v>
      </c>
      <c r="C224" s="80" t="str">
        <f t="shared" si="17"/>
        <v>Bùi Phạm Kiều </v>
      </c>
      <c r="D224" s="80" t="str">
        <f t="shared" si="17"/>
        <v>Linh</v>
      </c>
      <c r="E224" s="80" t="str">
        <f t="shared" si="17"/>
        <v>15/06/1986</v>
      </c>
      <c r="F224" s="80" t="str">
        <f t="shared" si="17"/>
        <v>Bà Rịa</v>
      </c>
      <c r="G224" s="130"/>
      <c r="H224" s="131">
        <v>8</v>
      </c>
      <c r="I224" s="131"/>
      <c r="J224" s="132">
        <v>8</v>
      </c>
      <c r="K224" s="133"/>
      <c r="L224" s="146">
        <v>8</v>
      </c>
      <c r="M224" s="103"/>
      <c r="N224" s="109">
        <f t="shared" si="18"/>
        <v>8</v>
      </c>
      <c r="O224" s="104">
        <f t="shared" si="19"/>
      </c>
    </row>
    <row r="225" spans="1:15" ht="16.5" hidden="1">
      <c r="A225" s="2">
        <v>6</v>
      </c>
      <c r="B225" s="80" t="str">
        <f t="shared" si="17"/>
        <v>LTCD-210-K7</v>
      </c>
      <c r="C225" s="80" t="str">
        <f t="shared" si="17"/>
        <v>Nguyễn Thị </v>
      </c>
      <c r="D225" s="80" t="str">
        <f t="shared" si="17"/>
        <v>Nhung</v>
      </c>
      <c r="E225" s="80" t="str">
        <f t="shared" si="17"/>
        <v>24/09/1992</v>
      </c>
      <c r="F225" s="80" t="str">
        <f t="shared" si="17"/>
        <v>Hà Tĩnh</v>
      </c>
      <c r="G225" s="130"/>
      <c r="H225" s="131">
        <v>10</v>
      </c>
      <c r="I225" s="131"/>
      <c r="J225" s="132">
        <v>8</v>
      </c>
      <c r="K225" s="133"/>
      <c r="L225" s="146">
        <v>8</v>
      </c>
      <c r="M225" s="103"/>
      <c r="N225" s="109">
        <f t="shared" si="18"/>
        <v>8.4</v>
      </c>
      <c r="O225" s="104">
        <f t="shared" si="19"/>
      </c>
    </row>
    <row r="226" spans="1:15" ht="16.5" hidden="1">
      <c r="A226" s="2">
        <v>7</v>
      </c>
      <c r="B226" s="80" t="str">
        <f t="shared" si="17"/>
        <v>LTCD-211-K7</v>
      </c>
      <c r="C226" s="80" t="str">
        <f t="shared" si="17"/>
        <v>Bùi Thị </v>
      </c>
      <c r="D226" s="80" t="str">
        <f t="shared" si="17"/>
        <v>Thúy</v>
      </c>
      <c r="E226" s="80" t="str">
        <f t="shared" si="17"/>
        <v>10/10/1988</v>
      </c>
      <c r="F226" s="80" t="str">
        <f t="shared" si="17"/>
        <v>Nghệ An</v>
      </c>
      <c r="G226" s="130"/>
      <c r="H226" s="131">
        <v>5</v>
      </c>
      <c r="I226" s="131"/>
      <c r="J226" s="132">
        <v>7</v>
      </c>
      <c r="K226" s="133"/>
      <c r="L226" s="146">
        <v>7</v>
      </c>
      <c r="M226" s="103"/>
      <c r="N226" s="109">
        <f t="shared" si="18"/>
        <v>6.6000000000000005</v>
      </c>
      <c r="O226" s="104">
        <f t="shared" si="19"/>
      </c>
    </row>
    <row r="227" spans="1:15" ht="16.5" hidden="1">
      <c r="A227" s="2">
        <v>8</v>
      </c>
      <c r="B227" s="80" t="str">
        <f t="shared" si="17"/>
        <v>LTCD-212-K7</v>
      </c>
      <c r="C227" s="80" t="str">
        <f t="shared" si="17"/>
        <v>Phạm Thị Ngọc </v>
      </c>
      <c r="D227" s="80" t="str">
        <f t="shared" si="17"/>
        <v>Thủy</v>
      </c>
      <c r="E227" s="80" t="str">
        <f t="shared" si="17"/>
        <v>10/11/1987</v>
      </c>
      <c r="F227" s="80" t="str">
        <f t="shared" si="17"/>
        <v>BRVT</v>
      </c>
      <c r="G227" s="130"/>
      <c r="H227" s="131">
        <v>7</v>
      </c>
      <c r="I227" s="131"/>
      <c r="J227" s="132">
        <v>7</v>
      </c>
      <c r="K227" s="133"/>
      <c r="L227" s="146">
        <v>7</v>
      </c>
      <c r="M227" s="103"/>
      <c r="N227" s="109">
        <f t="shared" si="18"/>
        <v>7</v>
      </c>
      <c r="O227" s="104">
        <f t="shared" si="19"/>
      </c>
    </row>
    <row r="228" spans="1:15" ht="16.5" hidden="1">
      <c r="A228" s="2">
        <v>9</v>
      </c>
      <c r="B228" s="80" t="str">
        <f t="shared" si="17"/>
        <v>LTCD-213-K7</v>
      </c>
      <c r="C228" s="80" t="str">
        <f t="shared" si="17"/>
        <v>Lê Thái Huyền </v>
      </c>
      <c r="D228" s="80" t="str">
        <f t="shared" si="17"/>
        <v>Trâm</v>
      </c>
      <c r="E228" s="80" t="str">
        <f t="shared" si="17"/>
        <v>04/09/1995</v>
      </c>
      <c r="F228" s="80" t="str">
        <f t="shared" si="17"/>
        <v>BRVT</v>
      </c>
      <c r="G228" s="130"/>
      <c r="H228" s="131">
        <v>10</v>
      </c>
      <c r="I228" s="131"/>
      <c r="J228" s="132">
        <v>9</v>
      </c>
      <c r="K228" s="133"/>
      <c r="L228" s="146">
        <v>9</v>
      </c>
      <c r="M228" s="103"/>
      <c r="N228" s="109">
        <f t="shared" si="18"/>
        <v>9.2</v>
      </c>
      <c r="O228" s="104">
        <f t="shared" si="19"/>
      </c>
    </row>
    <row r="229" spans="1:15" ht="16.5" hidden="1">
      <c r="A229" s="2">
        <v>10</v>
      </c>
      <c r="B229" s="80" t="str">
        <f t="shared" si="17"/>
        <v>LTCD-214-K7</v>
      </c>
      <c r="C229" s="80" t="str">
        <f t="shared" si="17"/>
        <v>Nguyễn Thị Thùy </v>
      </c>
      <c r="D229" s="80" t="str">
        <f t="shared" si="17"/>
        <v>Trang</v>
      </c>
      <c r="E229" s="80" t="str">
        <f t="shared" si="17"/>
        <v>19/12/1996</v>
      </c>
      <c r="F229" s="80" t="str">
        <f t="shared" si="17"/>
        <v>Bà Rịa</v>
      </c>
      <c r="G229" s="130"/>
      <c r="H229" s="131">
        <v>10</v>
      </c>
      <c r="I229" s="131"/>
      <c r="J229" s="132">
        <v>8</v>
      </c>
      <c r="K229" s="133"/>
      <c r="L229" s="146">
        <v>8</v>
      </c>
      <c r="M229" s="103"/>
      <c r="N229" s="109">
        <f t="shared" si="18"/>
        <v>8.4</v>
      </c>
      <c r="O229" s="104">
        <f t="shared" si="19"/>
      </c>
    </row>
    <row r="230" spans="1:15" ht="16.5" hidden="1">
      <c r="A230" s="2">
        <v>11</v>
      </c>
      <c r="B230" s="80" t="str">
        <f aca="true" t="shared" si="20" ref="B230:F239">B200</f>
        <v>LTCD-215-K7</v>
      </c>
      <c r="C230" s="80" t="str">
        <f t="shared" si="20"/>
        <v>Nguyễn Thị Lệ</v>
      </c>
      <c r="D230" s="80" t="str">
        <f t="shared" si="20"/>
        <v>Trinh</v>
      </c>
      <c r="E230" s="80" t="str">
        <f t="shared" si="20"/>
        <v>30/06/1994</v>
      </c>
      <c r="F230" s="80" t="str">
        <f t="shared" si="20"/>
        <v>BRVT</v>
      </c>
      <c r="G230" s="130"/>
      <c r="H230" s="131">
        <v>8</v>
      </c>
      <c r="I230" s="131"/>
      <c r="J230" s="132">
        <v>7</v>
      </c>
      <c r="K230" s="133"/>
      <c r="L230" s="146">
        <v>8</v>
      </c>
      <c r="M230" s="103"/>
      <c r="N230" s="109">
        <f t="shared" si="18"/>
        <v>7.8</v>
      </c>
      <c r="O230" s="104">
        <f t="shared" si="19"/>
      </c>
    </row>
    <row r="231" spans="1:15" ht="16.5" hidden="1">
      <c r="A231" s="2">
        <v>12</v>
      </c>
      <c r="B231" s="80" t="str">
        <f t="shared" si="20"/>
        <v>LTCD-216-K7</v>
      </c>
      <c r="C231" s="80" t="str">
        <f t="shared" si="20"/>
        <v>Trần Thị Phương</v>
      </c>
      <c r="D231" s="80" t="str">
        <f t="shared" si="20"/>
        <v>Uyên</v>
      </c>
      <c r="E231" s="80" t="str">
        <f t="shared" si="20"/>
        <v>15/12/10984</v>
      </c>
      <c r="F231" s="80" t="str">
        <f t="shared" si="20"/>
        <v>BRVT</v>
      </c>
      <c r="G231" s="130"/>
      <c r="H231" s="131">
        <v>10</v>
      </c>
      <c r="I231" s="131"/>
      <c r="J231" s="132">
        <v>7</v>
      </c>
      <c r="K231" s="133"/>
      <c r="L231" s="146">
        <v>7</v>
      </c>
      <c r="M231" s="103"/>
      <c r="N231" s="109">
        <f t="shared" si="18"/>
        <v>7.6000000000000005</v>
      </c>
      <c r="O231" s="104">
        <f t="shared" si="19"/>
      </c>
    </row>
    <row r="232" spans="1:15" ht="16.5" hidden="1">
      <c r="A232" s="2">
        <v>13</v>
      </c>
      <c r="B232" s="80" t="str">
        <f t="shared" si="20"/>
        <v>LTCD-217-K7</v>
      </c>
      <c r="C232" s="80" t="str">
        <f t="shared" si="20"/>
        <v>Võ Quế</v>
      </c>
      <c r="D232" s="80" t="str">
        <f t="shared" si="20"/>
        <v>Hương</v>
      </c>
      <c r="E232" s="80" t="str">
        <f t="shared" si="20"/>
        <v>27/09/1989</v>
      </c>
      <c r="F232" s="80" t="str">
        <f t="shared" si="20"/>
        <v>BRVT</v>
      </c>
      <c r="G232" s="130"/>
      <c r="H232" s="131">
        <v>10</v>
      </c>
      <c r="I232" s="131"/>
      <c r="J232" s="132">
        <v>10</v>
      </c>
      <c r="K232" s="133"/>
      <c r="L232" s="146">
        <v>9</v>
      </c>
      <c r="M232" s="103"/>
      <c r="N232" s="109">
        <f t="shared" si="18"/>
        <v>9.399999999999999</v>
      </c>
      <c r="O232" s="104">
        <f t="shared" si="19"/>
      </c>
    </row>
    <row r="233" spans="1:15" ht="16.5" hidden="1">
      <c r="A233" s="2">
        <v>14</v>
      </c>
      <c r="B233" s="80" t="str">
        <f t="shared" si="20"/>
        <v>LTCD-218-K7</v>
      </c>
      <c r="C233" s="80" t="str">
        <f t="shared" si="20"/>
        <v>Bùi Thị Bích</v>
      </c>
      <c r="D233" s="80" t="str">
        <f t="shared" si="20"/>
        <v>Thảo</v>
      </c>
      <c r="E233" s="80" t="str">
        <f t="shared" si="20"/>
        <v>17/08/1984</v>
      </c>
      <c r="F233" s="80" t="str">
        <f t="shared" si="20"/>
        <v>Đất Đỏ</v>
      </c>
      <c r="G233" s="130"/>
      <c r="H233" s="131">
        <v>10</v>
      </c>
      <c r="I233" s="131"/>
      <c r="J233" s="132">
        <v>6</v>
      </c>
      <c r="K233" s="133"/>
      <c r="L233" s="146">
        <v>8</v>
      </c>
      <c r="M233" s="103"/>
      <c r="N233" s="109">
        <f t="shared" si="18"/>
        <v>8</v>
      </c>
      <c r="O233" s="104">
        <f t="shared" si="19"/>
      </c>
    </row>
    <row r="234" spans="1:15" ht="16.5" hidden="1">
      <c r="A234" s="2">
        <v>15</v>
      </c>
      <c r="B234" s="80" t="str">
        <f t="shared" si="20"/>
        <v>LTCD-219-K7</v>
      </c>
      <c r="C234" s="80" t="str">
        <f t="shared" si="20"/>
        <v>Đoàn Thị Ngọc </v>
      </c>
      <c r="D234" s="80" t="str">
        <f t="shared" si="20"/>
        <v>Tuyền</v>
      </c>
      <c r="E234" s="80" t="str">
        <f t="shared" si="20"/>
        <v>21/08/1994</v>
      </c>
      <c r="F234" s="80" t="str">
        <f t="shared" si="20"/>
        <v>BRVT</v>
      </c>
      <c r="G234" s="130"/>
      <c r="H234" s="131">
        <v>8</v>
      </c>
      <c r="I234" s="131"/>
      <c r="J234" s="132">
        <v>6</v>
      </c>
      <c r="K234" s="133"/>
      <c r="L234" s="146">
        <v>8</v>
      </c>
      <c r="M234" s="103"/>
      <c r="N234" s="109">
        <f t="shared" si="18"/>
        <v>7.6</v>
      </c>
      <c r="O234" s="104">
        <f t="shared" si="19"/>
      </c>
    </row>
    <row r="235" spans="1:15" ht="16.5" hidden="1">
      <c r="A235" s="2">
        <v>16</v>
      </c>
      <c r="B235" s="80" t="str">
        <f t="shared" si="20"/>
        <v>LTCD-220-K7</v>
      </c>
      <c r="C235" s="80" t="str">
        <f t="shared" si="20"/>
        <v>Bùi Thị Ánh </v>
      </c>
      <c r="D235" s="80" t="str">
        <f t="shared" si="20"/>
        <v>Tuyết</v>
      </c>
      <c r="E235" s="80" t="str">
        <f t="shared" si="20"/>
        <v>12/05/1989</v>
      </c>
      <c r="F235" s="80" t="str">
        <f t="shared" si="20"/>
        <v>Đồng Nai</v>
      </c>
      <c r="G235" s="130"/>
      <c r="H235" s="131">
        <v>10</v>
      </c>
      <c r="I235" s="131"/>
      <c r="J235" s="132">
        <v>7</v>
      </c>
      <c r="K235" s="133"/>
      <c r="L235" s="146">
        <v>8</v>
      </c>
      <c r="M235" s="103"/>
      <c r="N235" s="109">
        <f t="shared" si="18"/>
        <v>8.2</v>
      </c>
      <c r="O235" s="104">
        <f t="shared" si="19"/>
      </c>
    </row>
    <row r="236" spans="1:15" ht="16.5" hidden="1">
      <c r="A236" s="2">
        <v>17</v>
      </c>
      <c r="B236" s="80" t="str">
        <f t="shared" si="20"/>
        <v>LTCD-221-K7</v>
      </c>
      <c r="C236" s="80" t="str">
        <f t="shared" si="20"/>
        <v>Nguyễn Thị Phượng </v>
      </c>
      <c r="D236" s="80" t="str">
        <f t="shared" si="20"/>
        <v>Xuân</v>
      </c>
      <c r="E236" s="80" t="str">
        <f t="shared" si="20"/>
        <v>06/07/1994</v>
      </c>
      <c r="F236" s="80" t="str">
        <f t="shared" si="20"/>
        <v>BRVT</v>
      </c>
      <c r="G236" s="130"/>
      <c r="H236" s="131">
        <v>8</v>
      </c>
      <c r="I236" s="131"/>
      <c r="J236" s="132">
        <v>8</v>
      </c>
      <c r="K236" s="133"/>
      <c r="L236" s="146">
        <v>8</v>
      </c>
      <c r="M236" s="103"/>
      <c r="N236" s="109">
        <f t="shared" si="18"/>
        <v>8</v>
      </c>
      <c r="O236" s="104">
        <f t="shared" si="19"/>
      </c>
    </row>
    <row r="237" spans="1:15" ht="16.5" hidden="1">
      <c r="A237" s="2">
        <v>18</v>
      </c>
      <c r="B237" s="80" t="str">
        <f t="shared" si="20"/>
        <v>LTCD-222-K7</v>
      </c>
      <c r="C237" s="80" t="str">
        <f t="shared" si="20"/>
        <v>Trần Thị </v>
      </c>
      <c r="D237" s="80" t="str">
        <f t="shared" si="20"/>
        <v>Loan</v>
      </c>
      <c r="E237" s="80" t="str">
        <f t="shared" si="20"/>
        <v>05/06/1991</v>
      </c>
      <c r="F237" s="80" t="str">
        <f t="shared" si="20"/>
        <v>Hà Tĩnh</v>
      </c>
      <c r="G237" s="130"/>
      <c r="H237" s="131">
        <v>10</v>
      </c>
      <c r="I237" s="131"/>
      <c r="J237" s="132">
        <v>9</v>
      </c>
      <c r="K237" s="133"/>
      <c r="L237" s="146">
        <v>8</v>
      </c>
      <c r="M237" s="103"/>
      <c r="N237" s="109">
        <f t="shared" si="18"/>
        <v>8.6</v>
      </c>
      <c r="O237" s="104">
        <f t="shared" si="19"/>
      </c>
    </row>
    <row r="238" spans="1:15" ht="16.5" hidden="1">
      <c r="A238" s="2">
        <v>19</v>
      </c>
      <c r="B238" s="80" t="str">
        <f t="shared" si="20"/>
        <v>LTCD-223-K7</v>
      </c>
      <c r="C238" s="80" t="str">
        <f t="shared" si="20"/>
        <v>Ngô Thị Bích</v>
      </c>
      <c r="D238" s="80" t="str">
        <f t="shared" si="20"/>
        <v>Phượng</v>
      </c>
      <c r="E238" s="80">
        <f t="shared" si="20"/>
        <v>32181</v>
      </c>
      <c r="F238" s="80" t="str">
        <f t="shared" si="20"/>
        <v>BRVT</v>
      </c>
      <c r="G238" s="130"/>
      <c r="H238" s="131">
        <v>10</v>
      </c>
      <c r="I238" s="131"/>
      <c r="J238" s="132">
        <v>7</v>
      </c>
      <c r="K238" s="133"/>
      <c r="L238" s="146">
        <v>8</v>
      </c>
      <c r="M238" s="103"/>
      <c r="N238" s="109">
        <f t="shared" si="18"/>
        <v>8.2</v>
      </c>
      <c r="O238" s="104">
        <f t="shared" si="19"/>
      </c>
    </row>
    <row r="239" spans="1:15" ht="16.5" hidden="1">
      <c r="A239" s="2">
        <v>20</v>
      </c>
      <c r="B239" s="80" t="str">
        <f t="shared" si="20"/>
        <v>LTCD-224-K7</v>
      </c>
      <c r="C239" s="80" t="str">
        <f t="shared" si="20"/>
        <v>Lê Trần Nguyên</v>
      </c>
      <c r="D239" s="80" t="str">
        <f t="shared" si="20"/>
        <v>Thảo</v>
      </c>
      <c r="E239" s="80">
        <f t="shared" si="20"/>
        <v>35394</v>
      </c>
      <c r="F239" s="80" t="str">
        <f t="shared" si="20"/>
        <v>BRVT</v>
      </c>
      <c r="G239" s="130"/>
      <c r="H239" s="131">
        <v>10</v>
      </c>
      <c r="I239" s="131"/>
      <c r="J239" s="132">
        <v>9</v>
      </c>
      <c r="K239" s="133"/>
      <c r="L239" s="146">
        <v>8</v>
      </c>
      <c r="M239" s="103"/>
      <c r="N239" s="109">
        <f t="shared" si="18"/>
        <v>8.6</v>
      </c>
      <c r="O239" s="104">
        <f t="shared" si="19"/>
      </c>
    </row>
    <row r="240" spans="1:15" ht="16.5" hidden="1">
      <c r="A240" s="2">
        <v>21</v>
      </c>
      <c r="B240" s="80" t="str">
        <f>B210</f>
        <v>LTCD-225-K7</v>
      </c>
      <c r="C240" s="80" t="str">
        <f>C210</f>
        <v>Lê Ngọc Bảo</v>
      </c>
      <c r="D240" s="80" t="str">
        <f>D210</f>
        <v>Trân</v>
      </c>
      <c r="E240" s="80">
        <f>E210</f>
        <v>33609</v>
      </c>
      <c r="F240" s="80" t="str">
        <f>F210</f>
        <v>BRVT</v>
      </c>
      <c r="G240" s="130"/>
      <c r="H240" s="131">
        <v>8</v>
      </c>
      <c r="I240" s="131"/>
      <c r="J240" s="132">
        <v>9</v>
      </c>
      <c r="K240" s="133"/>
      <c r="L240" s="146">
        <v>8</v>
      </c>
      <c r="M240" s="103"/>
      <c r="N240" s="109">
        <f t="shared" si="18"/>
        <v>8.2</v>
      </c>
      <c r="O240" s="104">
        <f t="shared" si="19"/>
      </c>
    </row>
    <row r="241" spans="1:15" ht="12.75" hidden="1">
      <c r="A241" s="2"/>
      <c r="B241" s="80"/>
      <c r="C241" s="80"/>
      <c r="D241" s="80"/>
      <c r="E241" s="80"/>
      <c r="F241" s="80"/>
      <c r="G241" s="79"/>
      <c r="H241" s="79"/>
      <c r="I241" s="79"/>
      <c r="J241" s="79"/>
      <c r="K241" s="79"/>
      <c r="L241" s="79"/>
      <c r="M241" s="79"/>
      <c r="N241" s="109"/>
      <c r="O241" s="104"/>
    </row>
    <row r="242" spans="1:15" ht="12.75" hidden="1">
      <c r="A242" s="2"/>
      <c r="B242" s="80"/>
      <c r="C242" s="80"/>
      <c r="D242" s="80"/>
      <c r="E242" s="80"/>
      <c r="F242" s="80"/>
      <c r="G242" s="79"/>
      <c r="H242" s="79"/>
      <c r="I242" s="79"/>
      <c r="J242" s="79"/>
      <c r="K242" s="79"/>
      <c r="L242" s="79"/>
      <c r="M242" s="79"/>
      <c r="N242" s="109"/>
      <c r="O242" s="104"/>
    </row>
    <row r="243" ht="15.75" hidden="1"/>
    <row r="244" ht="15.75" hidden="1"/>
    <row r="245" ht="15.75" hidden="1"/>
    <row r="246" ht="15.75" hidden="1"/>
    <row r="247" ht="15.75" hidden="1">
      <c r="A247" s="6" t="s">
        <v>43</v>
      </c>
    </row>
    <row r="248" spans="1:15" ht="63.75" customHeight="1" hidden="1">
      <c r="A248" s="178" t="s">
        <v>2</v>
      </c>
      <c r="B248" s="161" t="s">
        <v>42</v>
      </c>
      <c r="C248" s="172" t="s">
        <v>3</v>
      </c>
      <c r="D248" s="173"/>
      <c r="E248" s="178" t="s">
        <v>4</v>
      </c>
      <c r="F248" s="178" t="s">
        <v>5</v>
      </c>
      <c r="G248" s="164" t="s">
        <v>6</v>
      </c>
      <c r="H248" s="164" t="s">
        <v>7</v>
      </c>
      <c r="I248" s="164"/>
      <c r="J248" s="164" t="s">
        <v>8</v>
      </c>
      <c r="K248" s="164"/>
      <c r="L248" s="165" t="s">
        <v>9</v>
      </c>
      <c r="M248" s="166"/>
      <c r="N248" s="161" t="s">
        <v>10</v>
      </c>
      <c r="O248" s="161" t="s">
        <v>11</v>
      </c>
    </row>
    <row r="249" spans="1:15" ht="15.75" hidden="1">
      <c r="A249" s="170"/>
      <c r="B249" s="170"/>
      <c r="C249" s="174"/>
      <c r="D249" s="175"/>
      <c r="E249" s="170"/>
      <c r="F249" s="170"/>
      <c r="G249" s="164"/>
      <c r="H249" s="3" t="s">
        <v>12</v>
      </c>
      <c r="I249" s="3" t="s">
        <v>13</v>
      </c>
      <c r="J249" s="3" t="s">
        <v>12</v>
      </c>
      <c r="K249" s="3" t="s">
        <v>13</v>
      </c>
      <c r="L249" s="78" t="s">
        <v>40</v>
      </c>
      <c r="M249" s="4" t="s">
        <v>41</v>
      </c>
      <c r="N249" s="162"/>
      <c r="O249" s="162"/>
    </row>
    <row r="250" spans="1:15" ht="15.75" hidden="1">
      <c r="A250" s="171"/>
      <c r="B250" s="171"/>
      <c r="C250" s="176"/>
      <c r="D250" s="177"/>
      <c r="E250" s="171"/>
      <c r="F250" s="171"/>
      <c r="G250" s="4"/>
      <c r="H250" s="3"/>
      <c r="I250" s="3"/>
      <c r="J250" s="3"/>
      <c r="K250" s="3"/>
      <c r="L250" s="4"/>
      <c r="M250" s="4"/>
      <c r="N250" s="163"/>
      <c r="O250" s="163"/>
    </row>
    <row r="251" spans="1:15" ht="12.75" hidden="1">
      <c r="A251" s="2">
        <v>1</v>
      </c>
      <c r="B251" s="80" t="str">
        <f aca="true" t="shared" si="21" ref="B251:F260">B220</f>
        <v>LTCD-205-K7</v>
      </c>
      <c r="C251" s="80" t="str">
        <f t="shared" si="21"/>
        <v>Đinh Thái Anh </v>
      </c>
      <c r="D251" s="80" t="str">
        <f t="shared" si="21"/>
        <v>Hào</v>
      </c>
      <c r="E251" s="80" t="str">
        <f t="shared" si="21"/>
        <v>26/11/1991</v>
      </c>
      <c r="F251" s="80" t="str">
        <f t="shared" si="21"/>
        <v>BRVT</v>
      </c>
      <c r="G251" s="79"/>
      <c r="H251" s="79"/>
      <c r="I251" s="79"/>
      <c r="J251" s="79"/>
      <c r="K251" s="79"/>
      <c r="L251" s="79"/>
      <c r="M251" s="79"/>
      <c r="N251" s="109">
        <f>H251*0.2+J251*0.2+L251*0.6</f>
        <v>0</v>
      </c>
      <c r="O251" s="104" t="str">
        <f>IF(F251=$P$67,F251,IF(AND(N251&lt;4,MAX(G251:K251)=0),"Học lại",IF(N251&lt;4,"Học lại","")))</f>
        <v>Học lại</v>
      </c>
    </row>
    <row r="252" spans="1:15" ht="12.75" hidden="1">
      <c r="A252" s="2">
        <v>2</v>
      </c>
      <c r="B252" s="80" t="str">
        <f t="shared" si="21"/>
        <v>LTCD-206-K7</v>
      </c>
      <c r="C252" s="80" t="str">
        <f t="shared" si="21"/>
        <v>Phạm Thị </v>
      </c>
      <c r="D252" s="80" t="str">
        <f t="shared" si="21"/>
        <v>Huỳnh</v>
      </c>
      <c r="E252" s="80" t="str">
        <f t="shared" si="21"/>
        <v>28/04/1994</v>
      </c>
      <c r="F252" s="80" t="str">
        <f t="shared" si="21"/>
        <v>Bình Định</v>
      </c>
      <c r="G252" s="79"/>
      <c r="H252" s="79"/>
      <c r="I252" s="79"/>
      <c r="J252" s="79"/>
      <c r="K252" s="79"/>
      <c r="L252" s="79"/>
      <c r="M252" s="79"/>
      <c r="N252" s="109">
        <f aca="true" t="shared" si="22" ref="N252:N268">H252*0.2+J252*0.2+L252*0.6</f>
        <v>0</v>
      </c>
      <c r="O252" s="104" t="str">
        <f aca="true" t="shared" si="23" ref="O252:O268">IF(F252=$P$67,F252,IF(AND(N252&lt;4,MAX(G252:K252)=0),"Học lại",IF(N252&lt;4,"Học lại","")))</f>
        <v>Học lại</v>
      </c>
    </row>
    <row r="253" spans="1:15" ht="12.75" hidden="1">
      <c r="A253" s="2">
        <v>3</v>
      </c>
      <c r="B253" s="80" t="str">
        <f t="shared" si="21"/>
        <v>LTCD-207-K7</v>
      </c>
      <c r="C253" s="80" t="str">
        <f t="shared" si="21"/>
        <v>Nguyễn Thị Ngọc </v>
      </c>
      <c r="D253" s="80" t="str">
        <f t="shared" si="21"/>
        <v>Linh</v>
      </c>
      <c r="E253" s="80" t="str">
        <f t="shared" si="21"/>
        <v>19/04/1992</v>
      </c>
      <c r="F253" s="80" t="str">
        <f t="shared" si="21"/>
        <v>Thanh Hóa</v>
      </c>
      <c r="G253" s="79"/>
      <c r="H253" s="79"/>
      <c r="I253" s="79"/>
      <c r="J253" s="79"/>
      <c r="K253" s="79"/>
      <c r="L253" s="79"/>
      <c r="M253" s="79"/>
      <c r="N253" s="109">
        <f t="shared" si="22"/>
        <v>0</v>
      </c>
      <c r="O253" s="104" t="str">
        <f t="shared" si="23"/>
        <v>Học lại</v>
      </c>
    </row>
    <row r="254" spans="1:15" ht="12.75" hidden="1">
      <c r="A254" s="2">
        <v>4</v>
      </c>
      <c r="B254" s="80" t="str">
        <f t="shared" si="21"/>
        <v>LTCD-208-K7</v>
      </c>
      <c r="C254" s="80" t="str">
        <f t="shared" si="21"/>
        <v>Nguyễn Thúy </v>
      </c>
      <c r="D254" s="80" t="str">
        <f t="shared" si="21"/>
        <v>Ngân</v>
      </c>
      <c r="E254" s="80" t="str">
        <f t="shared" si="21"/>
        <v>29/11/1988</v>
      </c>
      <c r="F254" s="80" t="str">
        <f t="shared" si="21"/>
        <v>BRVT</v>
      </c>
      <c r="G254" s="79"/>
      <c r="H254" s="79"/>
      <c r="I254" s="79"/>
      <c r="J254" s="79"/>
      <c r="K254" s="79"/>
      <c r="L254" s="79"/>
      <c r="M254" s="79"/>
      <c r="N254" s="109">
        <f t="shared" si="22"/>
        <v>0</v>
      </c>
      <c r="O254" s="104" t="str">
        <f t="shared" si="23"/>
        <v>Học lại</v>
      </c>
    </row>
    <row r="255" spans="1:15" ht="12.75" hidden="1">
      <c r="A255" s="2">
        <v>5</v>
      </c>
      <c r="B255" s="80" t="str">
        <f t="shared" si="21"/>
        <v>LTCD-209-K7</v>
      </c>
      <c r="C255" s="80" t="str">
        <f t="shared" si="21"/>
        <v>Bùi Phạm Kiều </v>
      </c>
      <c r="D255" s="80" t="str">
        <f t="shared" si="21"/>
        <v>Linh</v>
      </c>
      <c r="E255" s="80" t="str">
        <f t="shared" si="21"/>
        <v>15/06/1986</v>
      </c>
      <c r="F255" s="80" t="str">
        <f t="shared" si="21"/>
        <v>Bà Rịa</v>
      </c>
      <c r="G255" s="79"/>
      <c r="H255" s="79"/>
      <c r="I255" s="79"/>
      <c r="J255" s="79"/>
      <c r="K255" s="79"/>
      <c r="L255" s="79"/>
      <c r="M255" s="79"/>
      <c r="N255" s="109">
        <f t="shared" si="22"/>
        <v>0</v>
      </c>
      <c r="O255" s="104" t="str">
        <f t="shared" si="23"/>
        <v>Học lại</v>
      </c>
    </row>
    <row r="256" spans="1:15" ht="12.75" hidden="1">
      <c r="A256" s="2">
        <v>6</v>
      </c>
      <c r="B256" s="80" t="str">
        <f t="shared" si="21"/>
        <v>LTCD-210-K7</v>
      </c>
      <c r="C256" s="80" t="str">
        <f t="shared" si="21"/>
        <v>Nguyễn Thị </v>
      </c>
      <c r="D256" s="80" t="str">
        <f t="shared" si="21"/>
        <v>Nhung</v>
      </c>
      <c r="E256" s="80" t="str">
        <f t="shared" si="21"/>
        <v>24/09/1992</v>
      </c>
      <c r="F256" s="80" t="str">
        <f t="shared" si="21"/>
        <v>Hà Tĩnh</v>
      </c>
      <c r="G256" s="79"/>
      <c r="H256" s="79"/>
      <c r="I256" s="79"/>
      <c r="J256" s="79"/>
      <c r="K256" s="79"/>
      <c r="L256" s="79"/>
      <c r="M256" s="79"/>
      <c r="N256" s="109">
        <f t="shared" si="22"/>
        <v>0</v>
      </c>
      <c r="O256" s="104" t="str">
        <f t="shared" si="23"/>
        <v>Học lại</v>
      </c>
    </row>
    <row r="257" spans="1:15" ht="12.75" hidden="1">
      <c r="A257" s="2">
        <v>7</v>
      </c>
      <c r="B257" s="80" t="str">
        <f t="shared" si="21"/>
        <v>LTCD-211-K7</v>
      </c>
      <c r="C257" s="80" t="str">
        <f t="shared" si="21"/>
        <v>Bùi Thị </v>
      </c>
      <c r="D257" s="80" t="str">
        <f t="shared" si="21"/>
        <v>Thúy</v>
      </c>
      <c r="E257" s="80" t="str">
        <f t="shared" si="21"/>
        <v>10/10/1988</v>
      </c>
      <c r="F257" s="80" t="str">
        <f t="shared" si="21"/>
        <v>Nghệ An</v>
      </c>
      <c r="G257" s="79"/>
      <c r="H257" s="79"/>
      <c r="I257" s="79"/>
      <c r="J257" s="79"/>
      <c r="K257" s="79"/>
      <c r="L257" s="79"/>
      <c r="M257" s="79"/>
      <c r="N257" s="109">
        <f t="shared" si="22"/>
        <v>0</v>
      </c>
      <c r="O257" s="104" t="str">
        <f t="shared" si="23"/>
        <v>Học lại</v>
      </c>
    </row>
    <row r="258" spans="1:15" ht="12.75" hidden="1">
      <c r="A258" s="2">
        <v>8</v>
      </c>
      <c r="B258" s="80" t="str">
        <f t="shared" si="21"/>
        <v>LTCD-212-K7</v>
      </c>
      <c r="C258" s="80" t="str">
        <f t="shared" si="21"/>
        <v>Phạm Thị Ngọc </v>
      </c>
      <c r="D258" s="80" t="str">
        <f t="shared" si="21"/>
        <v>Thủy</v>
      </c>
      <c r="E258" s="80" t="str">
        <f t="shared" si="21"/>
        <v>10/11/1987</v>
      </c>
      <c r="F258" s="80" t="str">
        <f t="shared" si="21"/>
        <v>BRVT</v>
      </c>
      <c r="G258" s="79"/>
      <c r="H258" s="79"/>
      <c r="I258" s="79"/>
      <c r="J258" s="79"/>
      <c r="K258" s="79"/>
      <c r="L258" s="79"/>
      <c r="M258" s="79"/>
      <c r="N258" s="109">
        <f t="shared" si="22"/>
        <v>0</v>
      </c>
      <c r="O258" s="104" t="str">
        <f t="shared" si="23"/>
        <v>Học lại</v>
      </c>
    </row>
    <row r="259" spans="1:15" ht="12.75" hidden="1">
      <c r="A259" s="2">
        <v>9</v>
      </c>
      <c r="B259" s="80" t="str">
        <f t="shared" si="21"/>
        <v>LTCD-213-K7</v>
      </c>
      <c r="C259" s="80" t="str">
        <f t="shared" si="21"/>
        <v>Lê Thái Huyền </v>
      </c>
      <c r="D259" s="80" t="str">
        <f t="shared" si="21"/>
        <v>Trâm</v>
      </c>
      <c r="E259" s="80" t="str">
        <f t="shared" si="21"/>
        <v>04/09/1995</v>
      </c>
      <c r="F259" s="80" t="str">
        <f t="shared" si="21"/>
        <v>BRVT</v>
      </c>
      <c r="G259" s="79"/>
      <c r="H259" s="79"/>
      <c r="I259" s="79"/>
      <c r="J259" s="79"/>
      <c r="K259" s="79"/>
      <c r="L259" s="79"/>
      <c r="M259" s="79"/>
      <c r="N259" s="109">
        <f t="shared" si="22"/>
        <v>0</v>
      </c>
      <c r="O259" s="104" t="str">
        <f t="shared" si="23"/>
        <v>Học lại</v>
      </c>
    </row>
    <row r="260" spans="1:15" ht="12.75" hidden="1">
      <c r="A260" s="2">
        <v>10</v>
      </c>
      <c r="B260" s="80" t="str">
        <f t="shared" si="21"/>
        <v>LTCD-214-K7</v>
      </c>
      <c r="C260" s="80" t="str">
        <f t="shared" si="21"/>
        <v>Nguyễn Thị Thùy </v>
      </c>
      <c r="D260" s="80" t="str">
        <f t="shared" si="21"/>
        <v>Trang</v>
      </c>
      <c r="E260" s="80" t="str">
        <f t="shared" si="21"/>
        <v>19/12/1996</v>
      </c>
      <c r="F260" s="80" t="str">
        <f t="shared" si="21"/>
        <v>Bà Rịa</v>
      </c>
      <c r="G260" s="79"/>
      <c r="H260" s="79"/>
      <c r="I260" s="79"/>
      <c r="J260" s="79"/>
      <c r="K260" s="79"/>
      <c r="L260" s="79"/>
      <c r="M260" s="79"/>
      <c r="N260" s="109">
        <f t="shared" si="22"/>
        <v>0</v>
      </c>
      <c r="O260" s="104" t="str">
        <f t="shared" si="23"/>
        <v>Học lại</v>
      </c>
    </row>
    <row r="261" spans="1:15" ht="12.75" hidden="1">
      <c r="A261" s="2">
        <v>11</v>
      </c>
      <c r="B261" s="80" t="str">
        <f aca="true" t="shared" si="24" ref="B261:F268">B233</f>
        <v>LTCD-218-K7</v>
      </c>
      <c r="C261" s="80" t="str">
        <f t="shared" si="24"/>
        <v>Bùi Thị Bích</v>
      </c>
      <c r="D261" s="80" t="str">
        <f t="shared" si="24"/>
        <v>Thảo</v>
      </c>
      <c r="E261" s="80" t="str">
        <f t="shared" si="24"/>
        <v>17/08/1984</v>
      </c>
      <c r="F261" s="80" t="str">
        <f t="shared" si="24"/>
        <v>Đất Đỏ</v>
      </c>
      <c r="G261" s="79"/>
      <c r="H261" s="79"/>
      <c r="I261" s="79"/>
      <c r="J261" s="79"/>
      <c r="K261" s="79"/>
      <c r="L261" s="79"/>
      <c r="M261" s="79"/>
      <c r="N261" s="109">
        <f t="shared" si="22"/>
        <v>0</v>
      </c>
      <c r="O261" s="104" t="str">
        <f t="shared" si="23"/>
        <v>Học lại</v>
      </c>
    </row>
    <row r="262" spans="1:15" ht="12.75" hidden="1">
      <c r="A262" s="2">
        <v>12</v>
      </c>
      <c r="B262" s="80" t="str">
        <f t="shared" si="24"/>
        <v>LTCD-219-K7</v>
      </c>
      <c r="C262" s="80" t="str">
        <f t="shared" si="24"/>
        <v>Đoàn Thị Ngọc </v>
      </c>
      <c r="D262" s="80" t="str">
        <f t="shared" si="24"/>
        <v>Tuyền</v>
      </c>
      <c r="E262" s="80" t="str">
        <f t="shared" si="24"/>
        <v>21/08/1994</v>
      </c>
      <c r="F262" s="80" t="str">
        <f t="shared" si="24"/>
        <v>BRVT</v>
      </c>
      <c r="G262" s="79"/>
      <c r="H262" s="79"/>
      <c r="I262" s="79"/>
      <c r="J262" s="79"/>
      <c r="K262" s="79"/>
      <c r="L262" s="79"/>
      <c r="M262" s="79"/>
      <c r="N262" s="109">
        <f t="shared" si="22"/>
        <v>0</v>
      </c>
      <c r="O262" s="104" t="str">
        <f t="shared" si="23"/>
        <v>Học lại</v>
      </c>
    </row>
    <row r="263" spans="1:15" ht="12.75" hidden="1">
      <c r="A263" s="2">
        <v>13</v>
      </c>
      <c r="B263" s="80" t="str">
        <f t="shared" si="24"/>
        <v>LTCD-220-K7</v>
      </c>
      <c r="C263" s="80" t="str">
        <f t="shared" si="24"/>
        <v>Bùi Thị Ánh </v>
      </c>
      <c r="D263" s="80" t="str">
        <f t="shared" si="24"/>
        <v>Tuyết</v>
      </c>
      <c r="E263" s="80" t="str">
        <f t="shared" si="24"/>
        <v>12/05/1989</v>
      </c>
      <c r="F263" s="80" t="str">
        <f t="shared" si="24"/>
        <v>Đồng Nai</v>
      </c>
      <c r="G263" s="79"/>
      <c r="H263" s="79"/>
      <c r="I263" s="79"/>
      <c r="J263" s="79"/>
      <c r="K263" s="79"/>
      <c r="L263" s="79"/>
      <c r="M263" s="79"/>
      <c r="N263" s="109">
        <f t="shared" si="22"/>
        <v>0</v>
      </c>
      <c r="O263" s="104" t="str">
        <f t="shared" si="23"/>
        <v>Học lại</v>
      </c>
    </row>
    <row r="264" spans="1:15" ht="12.75" hidden="1">
      <c r="A264" s="2">
        <v>14</v>
      </c>
      <c r="B264" s="80" t="str">
        <f t="shared" si="24"/>
        <v>LTCD-221-K7</v>
      </c>
      <c r="C264" s="80" t="str">
        <f t="shared" si="24"/>
        <v>Nguyễn Thị Phượng </v>
      </c>
      <c r="D264" s="80" t="str">
        <f t="shared" si="24"/>
        <v>Xuân</v>
      </c>
      <c r="E264" s="80" t="str">
        <f t="shared" si="24"/>
        <v>06/07/1994</v>
      </c>
      <c r="F264" s="80" t="str">
        <f t="shared" si="24"/>
        <v>BRVT</v>
      </c>
      <c r="G264" s="79"/>
      <c r="H264" s="79"/>
      <c r="I264" s="79"/>
      <c r="J264" s="79"/>
      <c r="K264" s="79"/>
      <c r="L264" s="79"/>
      <c r="M264" s="79"/>
      <c r="N264" s="109">
        <f t="shared" si="22"/>
        <v>0</v>
      </c>
      <c r="O264" s="104" t="str">
        <f t="shared" si="23"/>
        <v>Học lại</v>
      </c>
    </row>
    <row r="265" spans="1:15" ht="12.75" hidden="1">
      <c r="A265" s="2">
        <v>15</v>
      </c>
      <c r="B265" s="80" t="str">
        <f t="shared" si="24"/>
        <v>LTCD-222-K7</v>
      </c>
      <c r="C265" s="80" t="str">
        <f t="shared" si="24"/>
        <v>Trần Thị </v>
      </c>
      <c r="D265" s="80" t="str">
        <f t="shared" si="24"/>
        <v>Loan</v>
      </c>
      <c r="E265" s="80" t="str">
        <f t="shared" si="24"/>
        <v>05/06/1991</v>
      </c>
      <c r="F265" s="80" t="str">
        <f t="shared" si="24"/>
        <v>Hà Tĩnh</v>
      </c>
      <c r="G265" s="79"/>
      <c r="H265" s="79"/>
      <c r="I265" s="79"/>
      <c r="J265" s="79"/>
      <c r="K265" s="79"/>
      <c r="L265" s="79"/>
      <c r="M265" s="79"/>
      <c r="N265" s="109">
        <f t="shared" si="22"/>
        <v>0</v>
      </c>
      <c r="O265" s="104" t="str">
        <f t="shared" si="23"/>
        <v>Học lại</v>
      </c>
    </row>
    <row r="266" spans="1:15" ht="12.75" hidden="1">
      <c r="A266" s="2">
        <v>16</v>
      </c>
      <c r="B266" s="80" t="str">
        <f t="shared" si="24"/>
        <v>LTCD-223-K7</v>
      </c>
      <c r="C266" s="80" t="str">
        <f t="shared" si="24"/>
        <v>Ngô Thị Bích</v>
      </c>
      <c r="D266" s="80" t="str">
        <f t="shared" si="24"/>
        <v>Phượng</v>
      </c>
      <c r="E266" s="80">
        <f t="shared" si="24"/>
        <v>32181</v>
      </c>
      <c r="F266" s="80" t="str">
        <f t="shared" si="24"/>
        <v>BRVT</v>
      </c>
      <c r="G266" s="79"/>
      <c r="H266" s="79"/>
      <c r="I266" s="79"/>
      <c r="J266" s="79"/>
      <c r="K266" s="79"/>
      <c r="L266" s="79"/>
      <c r="M266" s="79"/>
      <c r="N266" s="109">
        <f t="shared" si="22"/>
        <v>0</v>
      </c>
      <c r="O266" s="104" t="str">
        <f t="shared" si="23"/>
        <v>Học lại</v>
      </c>
    </row>
    <row r="267" spans="1:15" ht="12.75" hidden="1">
      <c r="A267" s="2">
        <v>17</v>
      </c>
      <c r="B267" s="80" t="str">
        <f t="shared" si="24"/>
        <v>LTCD-224-K7</v>
      </c>
      <c r="C267" s="80" t="str">
        <f t="shared" si="24"/>
        <v>Lê Trần Nguyên</v>
      </c>
      <c r="D267" s="80" t="str">
        <f t="shared" si="24"/>
        <v>Thảo</v>
      </c>
      <c r="E267" s="80">
        <f t="shared" si="24"/>
        <v>35394</v>
      </c>
      <c r="F267" s="80" t="str">
        <f t="shared" si="24"/>
        <v>BRVT</v>
      </c>
      <c r="G267" s="79"/>
      <c r="H267" s="79"/>
      <c r="I267" s="79"/>
      <c r="J267" s="79"/>
      <c r="K267" s="79"/>
      <c r="L267" s="79"/>
      <c r="M267" s="79"/>
      <c r="N267" s="109">
        <f t="shared" si="22"/>
        <v>0</v>
      </c>
      <c r="O267" s="104" t="str">
        <f t="shared" si="23"/>
        <v>Học lại</v>
      </c>
    </row>
    <row r="268" spans="1:15" ht="12.75" hidden="1">
      <c r="A268" s="2">
        <v>18</v>
      </c>
      <c r="B268" s="80" t="str">
        <f t="shared" si="24"/>
        <v>LTCD-225-K7</v>
      </c>
      <c r="C268" s="80" t="str">
        <f t="shared" si="24"/>
        <v>Lê Ngọc Bảo</v>
      </c>
      <c r="D268" s="80" t="str">
        <f t="shared" si="24"/>
        <v>Trân</v>
      </c>
      <c r="E268" s="80">
        <f t="shared" si="24"/>
        <v>33609</v>
      </c>
      <c r="F268" s="80" t="str">
        <f t="shared" si="24"/>
        <v>BRVT</v>
      </c>
      <c r="G268" s="79"/>
      <c r="H268" s="79"/>
      <c r="I268" s="79"/>
      <c r="J268" s="79"/>
      <c r="K268" s="79"/>
      <c r="L268" s="79"/>
      <c r="M268" s="79"/>
      <c r="N268" s="109">
        <f t="shared" si="22"/>
        <v>0</v>
      </c>
      <c r="O268" s="104" t="str">
        <f t="shared" si="23"/>
        <v>Học lại</v>
      </c>
    </row>
    <row r="269" spans="1:15" ht="12.75" hidden="1">
      <c r="A269" s="2"/>
      <c r="B269" s="80"/>
      <c r="C269" s="80"/>
      <c r="D269" s="80"/>
      <c r="E269" s="80"/>
      <c r="F269" s="80"/>
      <c r="G269" s="79"/>
      <c r="H269" s="79"/>
      <c r="I269" s="79"/>
      <c r="J269" s="79"/>
      <c r="K269" s="79"/>
      <c r="L269" s="79"/>
      <c r="M269" s="79"/>
      <c r="N269" s="109"/>
      <c r="O269" s="104"/>
    </row>
    <row r="270" ht="15.75" hidden="1"/>
    <row r="271" ht="15.75" hidden="1"/>
    <row r="272" ht="15.75" hidden="1"/>
    <row r="273" ht="15.75" hidden="1"/>
    <row r="274" ht="15.75" hidden="1">
      <c r="A274" s="6" t="s">
        <v>44</v>
      </c>
    </row>
    <row r="275" spans="1:15" ht="63.75" customHeight="1" hidden="1">
      <c r="A275" s="178" t="s">
        <v>2</v>
      </c>
      <c r="B275" s="161" t="s">
        <v>42</v>
      </c>
      <c r="C275" s="172" t="s">
        <v>3</v>
      </c>
      <c r="D275" s="173"/>
      <c r="E275" s="178" t="s">
        <v>4</v>
      </c>
      <c r="F275" s="178" t="s">
        <v>5</v>
      </c>
      <c r="G275" s="164" t="s">
        <v>6</v>
      </c>
      <c r="H275" s="164" t="s">
        <v>7</v>
      </c>
      <c r="I275" s="164"/>
      <c r="J275" s="164" t="s">
        <v>8</v>
      </c>
      <c r="K275" s="164"/>
      <c r="L275" s="165" t="s">
        <v>9</v>
      </c>
      <c r="M275" s="166"/>
      <c r="N275" s="161" t="s">
        <v>10</v>
      </c>
      <c r="O275" s="161" t="s">
        <v>11</v>
      </c>
    </row>
    <row r="276" spans="1:15" ht="15.75" hidden="1">
      <c r="A276" s="170"/>
      <c r="B276" s="170"/>
      <c r="C276" s="174"/>
      <c r="D276" s="175"/>
      <c r="E276" s="170"/>
      <c r="F276" s="170"/>
      <c r="G276" s="164"/>
      <c r="H276" s="3" t="s">
        <v>12</v>
      </c>
      <c r="I276" s="3" t="s">
        <v>13</v>
      </c>
      <c r="J276" s="3" t="s">
        <v>12</v>
      </c>
      <c r="K276" s="3" t="s">
        <v>13</v>
      </c>
      <c r="L276" s="78" t="s">
        <v>40</v>
      </c>
      <c r="M276" s="4" t="s">
        <v>41</v>
      </c>
      <c r="N276" s="162"/>
      <c r="O276" s="162"/>
    </row>
    <row r="277" spans="1:15" ht="15.75" hidden="1">
      <c r="A277" s="171"/>
      <c r="B277" s="171"/>
      <c r="C277" s="176"/>
      <c r="D277" s="177"/>
      <c r="E277" s="171"/>
      <c r="F277" s="171"/>
      <c r="G277" s="4"/>
      <c r="H277" s="3"/>
      <c r="I277" s="3"/>
      <c r="J277" s="3"/>
      <c r="K277" s="3"/>
      <c r="L277" s="4"/>
      <c r="M277" s="4"/>
      <c r="N277" s="163"/>
      <c r="O277" s="163"/>
    </row>
    <row r="278" spans="1:15" ht="12.75" hidden="1">
      <c r="A278" s="2">
        <v>1</v>
      </c>
      <c r="B278" s="80" t="str">
        <f aca="true" t="shared" si="25" ref="B278:F287">B251</f>
        <v>LTCD-205-K7</v>
      </c>
      <c r="C278" s="80" t="str">
        <f t="shared" si="25"/>
        <v>Đinh Thái Anh </v>
      </c>
      <c r="D278" s="80" t="str">
        <f t="shared" si="25"/>
        <v>Hào</v>
      </c>
      <c r="E278" s="80" t="str">
        <f t="shared" si="25"/>
        <v>26/11/1991</v>
      </c>
      <c r="F278" s="80" t="str">
        <f t="shared" si="25"/>
        <v>BRVT</v>
      </c>
      <c r="G278" s="79"/>
      <c r="H278" s="79"/>
      <c r="I278" s="79"/>
      <c r="J278" s="79"/>
      <c r="K278" s="79"/>
      <c r="L278" s="79"/>
      <c r="M278" s="79"/>
      <c r="N278" s="109">
        <f>H278*0.2+J278*0.2+L278*0.6</f>
        <v>0</v>
      </c>
      <c r="O278" s="104" t="str">
        <f>IF(F278=$P$67,F278,IF(AND(N278&lt;4,MAX(G278:K278)=0),"Học lại",IF(N278&lt;4,"Học lại","")))</f>
        <v>Học lại</v>
      </c>
    </row>
    <row r="279" spans="1:15" ht="12.75" hidden="1">
      <c r="A279" s="2">
        <v>2</v>
      </c>
      <c r="B279" s="80" t="str">
        <f t="shared" si="25"/>
        <v>LTCD-206-K7</v>
      </c>
      <c r="C279" s="80" t="str">
        <f t="shared" si="25"/>
        <v>Phạm Thị </v>
      </c>
      <c r="D279" s="80" t="str">
        <f t="shared" si="25"/>
        <v>Huỳnh</v>
      </c>
      <c r="E279" s="80" t="str">
        <f t="shared" si="25"/>
        <v>28/04/1994</v>
      </c>
      <c r="F279" s="80" t="str">
        <f t="shared" si="25"/>
        <v>Bình Định</v>
      </c>
      <c r="G279" s="79"/>
      <c r="H279" s="79"/>
      <c r="I279" s="79"/>
      <c r="J279" s="79"/>
      <c r="K279" s="79"/>
      <c r="L279" s="79"/>
      <c r="M279" s="79"/>
      <c r="N279" s="109">
        <f aca="true" t="shared" si="26" ref="N279:N295">H279*0.2+J279*0.2+L279*0.6</f>
        <v>0</v>
      </c>
      <c r="O279" s="104" t="str">
        <f aca="true" t="shared" si="27" ref="O279:O295">IF(F279=$P$67,F279,IF(AND(N279&lt;4,MAX(G279:K279)=0),"Học lại",IF(N279&lt;4,"Học lại","")))</f>
        <v>Học lại</v>
      </c>
    </row>
    <row r="280" spans="1:15" ht="12.75" hidden="1">
      <c r="A280" s="2">
        <v>3</v>
      </c>
      <c r="B280" s="80" t="str">
        <f t="shared" si="25"/>
        <v>LTCD-207-K7</v>
      </c>
      <c r="C280" s="80" t="str">
        <f t="shared" si="25"/>
        <v>Nguyễn Thị Ngọc </v>
      </c>
      <c r="D280" s="80" t="str">
        <f t="shared" si="25"/>
        <v>Linh</v>
      </c>
      <c r="E280" s="80" t="str">
        <f t="shared" si="25"/>
        <v>19/04/1992</v>
      </c>
      <c r="F280" s="80" t="str">
        <f t="shared" si="25"/>
        <v>Thanh Hóa</v>
      </c>
      <c r="G280" s="79"/>
      <c r="H280" s="79"/>
      <c r="I280" s="79"/>
      <c r="J280" s="79"/>
      <c r="K280" s="79"/>
      <c r="L280" s="79"/>
      <c r="M280" s="79"/>
      <c r="N280" s="109">
        <f t="shared" si="26"/>
        <v>0</v>
      </c>
      <c r="O280" s="104" t="str">
        <f t="shared" si="27"/>
        <v>Học lại</v>
      </c>
    </row>
    <row r="281" spans="1:15" ht="12.75" hidden="1">
      <c r="A281" s="2">
        <v>4</v>
      </c>
      <c r="B281" s="80" t="str">
        <f t="shared" si="25"/>
        <v>LTCD-208-K7</v>
      </c>
      <c r="C281" s="80" t="str">
        <f t="shared" si="25"/>
        <v>Nguyễn Thúy </v>
      </c>
      <c r="D281" s="80" t="str">
        <f t="shared" si="25"/>
        <v>Ngân</v>
      </c>
      <c r="E281" s="80" t="str">
        <f t="shared" si="25"/>
        <v>29/11/1988</v>
      </c>
      <c r="F281" s="80" t="str">
        <f t="shared" si="25"/>
        <v>BRVT</v>
      </c>
      <c r="G281" s="79"/>
      <c r="H281" s="79"/>
      <c r="I281" s="79"/>
      <c r="J281" s="79"/>
      <c r="K281" s="79"/>
      <c r="L281" s="79"/>
      <c r="M281" s="79"/>
      <c r="N281" s="109">
        <f t="shared" si="26"/>
        <v>0</v>
      </c>
      <c r="O281" s="104" t="str">
        <f t="shared" si="27"/>
        <v>Học lại</v>
      </c>
    </row>
    <row r="282" spans="1:15" ht="12.75" hidden="1">
      <c r="A282" s="2">
        <v>5</v>
      </c>
      <c r="B282" s="80" t="str">
        <f t="shared" si="25"/>
        <v>LTCD-209-K7</v>
      </c>
      <c r="C282" s="80" t="str">
        <f t="shared" si="25"/>
        <v>Bùi Phạm Kiều </v>
      </c>
      <c r="D282" s="80" t="str">
        <f t="shared" si="25"/>
        <v>Linh</v>
      </c>
      <c r="E282" s="80" t="str">
        <f t="shared" si="25"/>
        <v>15/06/1986</v>
      </c>
      <c r="F282" s="80" t="str">
        <f t="shared" si="25"/>
        <v>Bà Rịa</v>
      </c>
      <c r="G282" s="79"/>
      <c r="H282" s="79"/>
      <c r="I282" s="79"/>
      <c r="J282" s="79"/>
      <c r="K282" s="79"/>
      <c r="L282" s="79"/>
      <c r="M282" s="79"/>
      <c r="N282" s="109">
        <f t="shared" si="26"/>
        <v>0</v>
      </c>
      <c r="O282" s="104" t="str">
        <f t="shared" si="27"/>
        <v>Học lại</v>
      </c>
    </row>
    <row r="283" spans="1:15" ht="12.75" hidden="1">
      <c r="A283" s="2">
        <v>6</v>
      </c>
      <c r="B283" s="80" t="str">
        <f t="shared" si="25"/>
        <v>LTCD-210-K7</v>
      </c>
      <c r="C283" s="80" t="str">
        <f t="shared" si="25"/>
        <v>Nguyễn Thị </v>
      </c>
      <c r="D283" s="80" t="str">
        <f t="shared" si="25"/>
        <v>Nhung</v>
      </c>
      <c r="E283" s="80" t="str">
        <f t="shared" si="25"/>
        <v>24/09/1992</v>
      </c>
      <c r="F283" s="80" t="str">
        <f t="shared" si="25"/>
        <v>Hà Tĩnh</v>
      </c>
      <c r="G283" s="79"/>
      <c r="H283" s="79"/>
      <c r="I283" s="79"/>
      <c r="J283" s="79"/>
      <c r="K283" s="79"/>
      <c r="L283" s="79"/>
      <c r="M283" s="79"/>
      <c r="N283" s="109">
        <f t="shared" si="26"/>
        <v>0</v>
      </c>
      <c r="O283" s="104" t="str">
        <f t="shared" si="27"/>
        <v>Học lại</v>
      </c>
    </row>
    <row r="284" spans="1:15" ht="12.75" hidden="1">
      <c r="A284" s="2">
        <v>7</v>
      </c>
      <c r="B284" s="80" t="str">
        <f t="shared" si="25"/>
        <v>LTCD-211-K7</v>
      </c>
      <c r="C284" s="80" t="str">
        <f t="shared" si="25"/>
        <v>Bùi Thị </v>
      </c>
      <c r="D284" s="80" t="str">
        <f t="shared" si="25"/>
        <v>Thúy</v>
      </c>
      <c r="E284" s="80" t="str">
        <f t="shared" si="25"/>
        <v>10/10/1988</v>
      </c>
      <c r="F284" s="80" t="str">
        <f t="shared" si="25"/>
        <v>Nghệ An</v>
      </c>
      <c r="G284" s="79"/>
      <c r="H284" s="79"/>
      <c r="I284" s="79"/>
      <c r="J284" s="79"/>
      <c r="K284" s="79"/>
      <c r="L284" s="79"/>
      <c r="M284" s="79"/>
      <c r="N284" s="109">
        <f t="shared" si="26"/>
        <v>0</v>
      </c>
      <c r="O284" s="104" t="str">
        <f t="shared" si="27"/>
        <v>Học lại</v>
      </c>
    </row>
    <row r="285" spans="1:15" ht="12.75" hidden="1">
      <c r="A285" s="2">
        <v>8</v>
      </c>
      <c r="B285" s="80" t="str">
        <f t="shared" si="25"/>
        <v>LTCD-212-K7</v>
      </c>
      <c r="C285" s="80" t="str">
        <f t="shared" si="25"/>
        <v>Phạm Thị Ngọc </v>
      </c>
      <c r="D285" s="80" t="str">
        <f t="shared" si="25"/>
        <v>Thủy</v>
      </c>
      <c r="E285" s="80" t="str">
        <f t="shared" si="25"/>
        <v>10/11/1987</v>
      </c>
      <c r="F285" s="80" t="str">
        <f t="shared" si="25"/>
        <v>BRVT</v>
      </c>
      <c r="G285" s="79"/>
      <c r="H285" s="79"/>
      <c r="I285" s="79"/>
      <c r="J285" s="79"/>
      <c r="K285" s="79"/>
      <c r="L285" s="79"/>
      <c r="M285" s="79"/>
      <c r="N285" s="109">
        <f t="shared" si="26"/>
        <v>0</v>
      </c>
      <c r="O285" s="104" t="str">
        <f t="shared" si="27"/>
        <v>Học lại</v>
      </c>
    </row>
    <row r="286" spans="1:15" ht="12.75" hidden="1">
      <c r="A286" s="2">
        <v>9</v>
      </c>
      <c r="B286" s="80" t="str">
        <f t="shared" si="25"/>
        <v>LTCD-213-K7</v>
      </c>
      <c r="C286" s="80" t="str">
        <f t="shared" si="25"/>
        <v>Lê Thái Huyền </v>
      </c>
      <c r="D286" s="80" t="str">
        <f t="shared" si="25"/>
        <v>Trâm</v>
      </c>
      <c r="E286" s="80" t="str">
        <f t="shared" si="25"/>
        <v>04/09/1995</v>
      </c>
      <c r="F286" s="80" t="str">
        <f t="shared" si="25"/>
        <v>BRVT</v>
      </c>
      <c r="G286" s="79"/>
      <c r="H286" s="79"/>
      <c r="I286" s="79"/>
      <c r="J286" s="79"/>
      <c r="K286" s="79"/>
      <c r="L286" s="79"/>
      <c r="M286" s="79"/>
      <c r="N286" s="109">
        <f t="shared" si="26"/>
        <v>0</v>
      </c>
      <c r="O286" s="104" t="str">
        <f t="shared" si="27"/>
        <v>Học lại</v>
      </c>
    </row>
    <row r="287" spans="1:15" ht="12.75" hidden="1">
      <c r="A287" s="2">
        <v>10</v>
      </c>
      <c r="B287" s="80" t="str">
        <f t="shared" si="25"/>
        <v>LTCD-214-K7</v>
      </c>
      <c r="C287" s="80" t="str">
        <f t="shared" si="25"/>
        <v>Nguyễn Thị Thùy </v>
      </c>
      <c r="D287" s="80" t="str">
        <f t="shared" si="25"/>
        <v>Trang</v>
      </c>
      <c r="E287" s="80" t="str">
        <f t="shared" si="25"/>
        <v>19/12/1996</v>
      </c>
      <c r="F287" s="80" t="str">
        <f t="shared" si="25"/>
        <v>Bà Rịa</v>
      </c>
      <c r="G287" s="79"/>
      <c r="H287" s="79"/>
      <c r="I287" s="79"/>
      <c r="J287" s="79"/>
      <c r="K287" s="79"/>
      <c r="L287" s="79"/>
      <c r="M287" s="79"/>
      <c r="N287" s="109">
        <f t="shared" si="26"/>
        <v>0</v>
      </c>
      <c r="O287" s="104" t="str">
        <f t="shared" si="27"/>
        <v>Học lại</v>
      </c>
    </row>
    <row r="288" spans="1:15" ht="12.75" hidden="1">
      <c r="A288" s="2">
        <v>11</v>
      </c>
      <c r="B288" s="80" t="str">
        <f aca="true" t="shared" si="28" ref="B288:F295">B261</f>
        <v>LTCD-218-K7</v>
      </c>
      <c r="C288" s="80" t="str">
        <f t="shared" si="28"/>
        <v>Bùi Thị Bích</v>
      </c>
      <c r="D288" s="80" t="str">
        <f t="shared" si="28"/>
        <v>Thảo</v>
      </c>
      <c r="E288" s="80" t="str">
        <f t="shared" si="28"/>
        <v>17/08/1984</v>
      </c>
      <c r="F288" s="80" t="str">
        <f t="shared" si="28"/>
        <v>Đất Đỏ</v>
      </c>
      <c r="G288" s="79"/>
      <c r="H288" s="79"/>
      <c r="I288" s="79"/>
      <c r="J288" s="79"/>
      <c r="K288" s="79"/>
      <c r="L288" s="79"/>
      <c r="M288" s="79"/>
      <c r="N288" s="109">
        <f t="shared" si="26"/>
        <v>0</v>
      </c>
      <c r="O288" s="104" t="str">
        <f t="shared" si="27"/>
        <v>Học lại</v>
      </c>
    </row>
    <row r="289" spans="1:15" ht="12.75" hidden="1">
      <c r="A289" s="2">
        <v>12</v>
      </c>
      <c r="B289" s="80" t="str">
        <f t="shared" si="28"/>
        <v>LTCD-219-K7</v>
      </c>
      <c r="C289" s="80" t="str">
        <f t="shared" si="28"/>
        <v>Đoàn Thị Ngọc </v>
      </c>
      <c r="D289" s="80" t="str">
        <f t="shared" si="28"/>
        <v>Tuyền</v>
      </c>
      <c r="E289" s="80" t="str">
        <f t="shared" si="28"/>
        <v>21/08/1994</v>
      </c>
      <c r="F289" s="80" t="str">
        <f t="shared" si="28"/>
        <v>BRVT</v>
      </c>
      <c r="G289" s="79"/>
      <c r="H289" s="79"/>
      <c r="I289" s="79"/>
      <c r="J289" s="79"/>
      <c r="K289" s="79"/>
      <c r="L289" s="79"/>
      <c r="M289" s="79"/>
      <c r="N289" s="109">
        <f t="shared" si="26"/>
        <v>0</v>
      </c>
      <c r="O289" s="104" t="str">
        <f t="shared" si="27"/>
        <v>Học lại</v>
      </c>
    </row>
    <row r="290" spans="1:15" ht="12.75" hidden="1">
      <c r="A290" s="2">
        <v>13</v>
      </c>
      <c r="B290" s="80" t="str">
        <f t="shared" si="28"/>
        <v>LTCD-220-K7</v>
      </c>
      <c r="C290" s="80" t="str">
        <f t="shared" si="28"/>
        <v>Bùi Thị Ánh </v>
      </c>
      <c r="D290" s="80" t="str">
        <f t="shared" si="28"/>
        <v>Tuyết</v>
      </c>
      <c r="E290" s="80" t="str">
        <f t="shared" si="28"/>
        <v>12/05/1989</v>
      </c>
      <c r="F290" s="80" t="str">
        <f t="shared" si="28"/>
        <v>Đồng Nai</v>
      </c>
      <c r="G290" s="79"/>
      <c r="H290" s="79"/>
      <c r="I290" s="79"/>
      <c r="J290" s="79"/>
      <c r="K290" s="79"/>
      <c r="L290" s="79"/>
      <c r="M290" s="79"/>
      <c r="N290" s="109">
        <f t="shared" si="26"/>
        <v>0</v>
      </c>
      <c r="O290" s="104" t="str">
        <f t="shared" si="27"/>
        <v>Học lại</v>
      </c>
    </row>
    <row r="291" spans="1:15" ht="12.75" hidden="1">
      <c r="A291" s="2">
        <v>14</v>
      </c>
      <c r="B291" s="80" t="str">
        <f t="shared" si="28"/>
        <v>LTCD-221-K7</v>
      </c>
      <c r="C291" s="80" t="str">
        <f t="shared" si="28"/>
        <v>Nguyễn Thị Phượng </v>
      </c>
      <c r="D291" s="80" t="str">
        <f t="shared" si="28"/>
        <v>Xuân</v>
      </c>
      <c r="E291" s="80" t="str">
        <f t="shared" si="28"/>
        <v>06/07/1994</v>
      </c>
      <c r="F291" s="80" t="str">
        <f t="shared" si="28"/>
        <v>BRVT</v>
      </c>
      <c r="G291" s="79"/>
      <c r="H291" s="79"/>
      <c r="I291" s="79"/>
      <c r="J291" s="79"/>
      <c r="K291" s="79"/>
      <c r="L291" s="79"/>
      <c r="M291" s="79"/>
      <c r="N291" s="109">
        <f t="shared" si="26"/>
        <v>0</v>
      </c>
      <c r="O291" s="104" t="str">
        <f t="shared" si="27"/>
        <v>Học lại</v>
      </c>
    </row>
    <row r="292" spans="1:15" ht="12.75" hidden="1">
      <c r="A292" s="2">
        <v>15</v>
      </c>
      <c r="B292" s="80" t="str">
        <f t="shared" si="28"/>
        <v>LTCD-222-K7</v>
      </c>
      <c r="C292" s="80" t="str">
        <f t="shared" si="28"/>
        <v>Trần Thị </v>
      </c>
      <c r="D292" s="80" t="str">
        <f t="shared" si="28"/>
        <v>Loan</v>
      </c>
      <c r="E292" s="80" t="str">
        <f t="shared" si="28"/>
        <v>05/06/1991</v>
      </c>
      <c r="F292" s="80" t="str">
        <f t="shared" si="28"/>
        <v>Hà Tĩnh</v>
      </c>
      <c r="G292" s="79"/>
      <c r="H292" s="79"/>
      <c r="I292" s="79"/>
      <c r="J292" s="79"/>
      <c r="K292" s="79"/>
      <c r="L292" s="79"/>
      <c r="M292" s="79"/>
      <c r="N292" s="109">
        <f t="shared" si="26"/>
        <v>0</v>
      </c>
      <c r="O292" s="104" t="str">
        <f t="shared" si="27"/>
        <v>Học lại</v>
      </c>
    </row>
    <row r="293" spans="1:15" ht="12.75" hidden="1">
      <c r="A293" s="2">
        <v>16</v>
      </c>
      <c r="B293" s="80" t="str">
        <f t="shared" si="28"/>
        <v>LTCD-223-K7</v>
      </c>
      <c r="C293" s="80" t="str">
        <f t="shared" si="28"/>
        <v>Ngô Thị Bích</v>
      </c>
      <c r="D293" s="80" t="str">
        <f t="shared" si="28"/>
        <v>Phượng</v>
      </c>
      <c r="E293" s="80">
        <f t="shared" si="28"/>
        <v>32181</v>
      </c>
      <c r="F293" s="80" t="str">
        <f t="shared" si="28"/>
        <v>BRVT</v>
      </c>
      <c r="G293" s="79"/>
      <c r="H293" s="79"/>
      <c r="I293" s="79"/>
      <c r="J293" s="79"/>
      <c r="K293" s="79"/>
      <c r="L293" s="79"/>
      <c r="M293" s="79"/>
      <c r="N293" s="109">
        <f t="shared" si="26"/>
        <v>0</v>
      </c>
      <c r="O293" s="104" t="str">
        <f t="shared" si="27"/>
        <v>Học lại</v>
      </c>
    </row>
    <row r="294" spans="1:15" ht="12.75" hidden="1">
      <c r="A294" s="2">
        <v>17</v>
      </c>
      <c r="B294" s="80" t="str">
        <f t="shared" si="28"/>
        <v>LTCD-224-K7</v>
      </c>
      <c r="C294" s="80" t="str">
        <f t="shared" si="28"/>
        <v>Lê Trần Nguyên</v>
      </c>
      <c r="D294" s="80" t="str">
        <f t="shared" si="28"/>
        <v>Thảo</v>
      </c>
      <c r="E294" s="80">
        <f t="shared" si="28"/>
        <v>35394</v>
      </c>
      <c r="F294" s="80" t="str">
        <f t="shared" si="28"/>
        <v>BRVT</v>
      </c>
      <c r="G294" s="79"/>
      <c r="H294" s="79"/>
      <c r="I294" s="79"/>
      <c r="J294" s="79"/>
      <c r="K294" s="79"/>
      <c r="L294" s="79"/>
      <c r="M294" s="79"/>
      <c r="N294" s="109">
        <f t="shared" si="26"/>
        <v>0</v>
      </c>
      <c r="O294" s="104" t="str">
        <f t="shared" si="27"/>
        <v>Học lại</v>
      </c>
    </row>
    <row r="295" spans="1:15" ht="12.75" hidden="1">
      <c r="A295" s="2">
        <v>18</v>
      </c>
      <c r="B295" s="80" t="str">
        <f t="shared" si="28"/>
        <v>LTCD-225-K7</v>
      </c>
      <c r="C295" s="80" t="str">
        <f t="shared" si="28"/>
        <v>Lê Ngọc Bảo</v>
      </c>
      <c r="D295" s="80" t="str">
        <f t="shared" si="28"/>
        <v>Trân</v>
      </c>
      <c r="E295" s="80">
        <f t="shared" si="28"/>
        <v>33609</v>
      </c>
      <c r="F295" s="80" t="str">
        <f t="shared" si="28"/>
        <v>BRVT</v>
      </c>
      <c r="G295" s="79"/>
      <c r="H295" s="79"/>
      <c r="I295" s="79"/>
      <c r="J295" s="79"/>
      <c r="K295" s="79"/>
      <c r="L295" s="79"/>
      <c r="M295" s="79"/>
      <c r="N295" s="109">
        <f t="shared" si="26"/>
        <v>0</v>
      </c>
      <c r="O295" s="104" t="str">
        <f t="shared" si="27"/>
        <v>Học lại</v>
      </c>
    </row>
    <row r="296" spans="1:15" ht="12.75" hidden="1">
      <c r="A296" s="2"/>
      <c r="B296" s="80"/>
      <c r="C296" s="80"/>
      <c r="D296" s="80"/>
      <c r="E296" s="80"/>
      <c r="F296" s="80"/>
      <c r="G296" s="79"/>
      <c r="H296" s="79"/>
      <c r="I296" s="79"/>
      <c r="J296" s="79"/>
      <c r="K296" s="79"/>
      <c r="L296" s="79"/>
      <c r="M296" s="79"/>
      <c r="N296" s="109"/>
      <c r="O296" s="104"/>
    </row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46" ht="20.25" customHeight="1"/>
  </sheetData>
  <sheetProtection password="CF75" sheet="1"/>
  <protectedRanges>
    <protectedRange sqref="F12:F17" name="Range1"/>
  </protectedRanges>
  <mergeCells count="87">
    <mergeCell ref="G275:G276"/>
    <mergeCell ref="H275:I275"/>
    <mergeCell ref="J275:K275"/>
    <mergeCell ref="L275:M275"/>
    <mergeCell ref="N275:N277"/>
    <mergeCell ref="O275:O277"/>
    <mergeCell ref="H248:I248"/>
    <mergeCell ref="J248:K248"/>
    <mergeCell ref="L248:M248"/>
    <mergeCell ref="N248:N250"/>
    <mergeCell ref="O248:O250"/>
    <mergeCell ref="A275:A277"/>
    <mergeCell ref="B275:B277"/>
    <mergeCell ref="C275:D277"/>
    <mergeCell ref="E275:E277"/>
    <mergeCell ref="F275:F277"/>
    <mergeCell ref="A248:A250"/>
    <mergeCell ref="B248:B250"/>
    <mergeCell ref="C248:D250"/>
    <mergeCell ref="E248:E250"/>
    <mergeCell ref="F248:F250"/>
    <mergeCell ref="G248:G249"/>
    <mergeCell ref="G217:G218"/>
    <mergeCell ref="H217:I217"/>
    <mergeCell ref="J217:K217"/>
    <mergeCell ref="L217:M217"/>
    <mergeCell ref="N217:N219"/>
    <mergeCell ref="O217:O219"/>
    <mergeCell ref="H187:I187"/>
    <mergeCell ref="J187:K187"/>
    <mergeCell ref="L187:M187"/>
    <mergeCell ref="N187:N189"/>
    <mergeCell ref="O187:O189"/>
    <mergeCell ref="A217:A219"/>
    <mergeCell ref="B217:B219"/>
    <mergeCell ref="C217:D219"/>
    <mergeCell ref="E217:E219"/>
    <mergeCell ref="F217:F219"/>
    <mergeCell ref="A187:A189"/>
    <mergeCell ref="B187:B189"/>
    <mergeCell ref="C187:D189"/>
    <mergeCell ref="E187:E189"/>
    <mergeCell ref="F187:F189"/>
    <mergeCell ref="G187:G188"/>
    <mergeCell ref="O67:O69"/>
    <mergeCell ref="A97:A99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156:A158"/>
    <mergeCell ref="A126:A128"/>
    <mergeCell ref="A5:M5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D24:E24"/>
    <mergeCell ref="D26:E26"/>
    <mergeCell ref="D11:E11"/>
    <mergeCell ref="H11:K11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M92:N92 M70:M86 M151:N151 M183:N183 M211:N211 N242 M91 M123:N123 M100:M122 M129:M150 M159:M182 M190:M210">
    <cfRule type="cellIs" priority="176" dxfId="2" operator="lessThan" stopIfTrue="1">
      <formula>5</formula>
    </cfRule>
  </conditionalFormatting>
  <conditionalFormatting sqref="F32:F38">
    <cfRule type="cellIs" priority="156" dxfId="2" operator="lessThan" stopIfTrue="1">
      <formula>5</formula>
    </cfRule>
  </conditionalFormatting>
  <conditionalFormatting sqref="G92:L92 S92:V117 G151:J151">
    <cfRule type="cellIs" priority="45" dxfId="0" operator="lessThan">
      <formula>5</formula>
    </cfRule>
  </conditionalFormatting>
  <conditionalFormatting sqref="G123:L123">
    <cfRule type="cellIs" priority="39" dxfId="0" operator="lessThan">
      <formula>5</formula>
    </cfRule>
  </conditionalFormatting>
  <conditionalFormatting sqref="G129:L150">
    <cfRule type="cellIs" priority="21" dxfId="0" operator="lessThan">
      <formula>5</formula>
    </cfRule>
  </conditionalFormatting>
  <conditionalFormatting sqref="G159:L182">
    <cfRule type="cellIs" priority="20" dxfId="0" operator="lessThan">
      <formula>5</formula>
    </cfRule>
  </conditionalFormatting>
  <conditionalFormatting sqref="G190:L210">
    <cfRule type="cellIs" priority="19" dxfId="0" operator="lessThan">
      <formula>5</formula>
    </cfRule>
  </conditionalFormatting>
  <conditionalFormatting sqref="G70:G86 G91:L91 K70:L86">
    <cfRule type="cellIs" priority="17" dxfId="0" operator="lessThan">
      <formula>5</formula>
    </cfRule>
  </conditionalFormatting>
  <conditionalFormatting sqref="N70:N86 N91">
    <cfRule type="cellIs" priority="16" dxfId="2" operator="lessThan" stopIfTrue="1">
      <formula>5</formula>
    </cfRule>
  </conditionalFormatting>
  <conditionalFormatting sqref="G100:L122">
    <cfRule type="cellIs" priority="15" dxfId="0" operator="lessThan">
      <formula>5</formula>
    </cfRule>
  </conditionalFormatting>
  <conditionalFormatting sqref="N100:N122">
    <cfRule type="cellIs" priority="14" dxfId="2" operator="lessThan" stopIfTrue="1">
      <formula>5</formula>
    </cfRule>
  </conditionalFormatting>
  <conditionalFormatting sqref="N129:N150">
    <cfRule type="cellIs" priority="13" dxfId="2" operator="lessThan" stopIfTrue="1">
      <formula>5</formula>
    </cfRule>
  </conditionalFormatting>
  <conditionalFormatting sqref="N159:N182">
    <cfRule type="cellIs" priority="12" dxfId="2" operator="lessThan" stopIfTrue="1">
      <formula>5</formula>
    </cfRule>
  </conditionalFormatting>
  <conditionalFormatting sqref="N190:N210">
    <cfRule type="cellIs" priority="11" dxfId="2" operator="lessThan" stopIfTrue="1">
      <formula>5</formula>
    </cfRule>
  </conditionalFormatting>
  <conditionalFormatting sqref="N241">
    <cfRule type="cellIs" priority="10" dxfId="2" operator="lessThan" stopIfTrue="1">
      <formula>5</formula>
    </cfRule>
  </conditionalFormatting>
  <conditionalFormatting sqref="N251:N269">
    <cfRule type="cellIs" priority="9" dxfId="2" operator="lessThan" stopIfTrue="1">
      <formula>5</formula>
    </cfRule>
  </conditionalFormatting>
  <conditionalFormatting sqref="N278:N296">
    <cfRule type="cellIs" priority="8" dxfId="2" operator="lessThan" stopIfTrue="1">
      <formula>5</formula>
    </cfRule>
  </conditionalFormatting>
  <conditionalFormatting sqref="M87:M90">
    <cfRule type="cellIs" priority="7" dxfId="2" operator="lessThan" stopIfTrue="1">
      <formula>5</formula>
    </cfRule>
  </conditionalFormatting>
  <conditionalFormatting sqref="G88:L90 G87 K87:L87">
    <cfRule type="cellIs" priority="6" dxfId="0" operator="lessThan">
      <formula>5</formula>
    </cfRule>
  </conditionalFormatting>
  <conditionalFormatting sqref="N87:N90">
    <cfRule type="cellIs" priority="5" dxfId="2" operator="lessThan" stopIfTrue="1">
      <formula>5</formula>
    </cfRule>
  </conditionalFormatting>
  <conditionalFormatting sqref="M220:M240">
    <cfRule type="cellIs" priority="4" dxfId="2" operator="lessThan" stopIfTrue="1">
      <formula>5</formula>
    </cfRule>
  </conditionalFormatting>
  <conditionalFormatting sqref="G220:L240">
    <cfRule type="cellIs" priority="3" dxfId="0" operator="lessThan">
      <formula>5</formula>
    </cfRule>
  </conditionalFormatting>
  <conditionalFormatting sqref="N220:N240">
    <cfRule type="cellIs" priority="2" dxfId="2" operator="lessThan" stopIfTrue="1">
      <formula>5</formula>
    </cfRule>
  </conditionalFormatting>
  <conditionalFormatting sqref="H70:J87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$B$70:$B$92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Windows User</cp:lastModifiedBy>
  <dcterms:created xsi:type="dcterms:W3CDTF">1996-10-14T23:33:28Z</dcterms:created>
  <dcterms:modified xsi:type="dcterms:W3CDTF">2018-12-07T11:43:25Z</dcterms:modified>
  <cp:category/>
  <cp:version/>
  <cp:contentType/>
  <cp:contentStatus/>
</cp:coreProperties>
</file>